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6450" yWindow="2625" windowWidth="19950" windowHeight="11760"/>
  </bookViews>
  <sheets>
    <sheet name="SO 01 - E1.5 - Plynoinšta..." sheetId="3" r:id="rId1"/>
  </sheets>
  <definedNames>
    <definedName name="_xlnm.Print_Titles" localSheetId="0">'SO 01 - E1.5 - Plynoinšta...'!$120:$120</definedName>
    <definedName name="_xlnm.Print_Area" localSheetId="0">'SO 01 - E1.5 - Plynoinšta...'!$C$4:$Q$70,'SO 01 - E1.5 - Plynoinšta...'!$C$76:$Q$104,'SO 01 - E1.5 - Plynoinšta...'!$C$110:$Q$242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I242" i="3"/>
  <c r="BH242"/>
  <c r="BG242"/>
  <c r="BE242"/>
  <c r="AA242"/>
  <c r="Y242"/>
  <c r="W242"/>
  <c r="BK242"/>
  <c r="N242"/>
  <c r="BF242" s="1"/>
  <c r="BI241"/>
  <c r="BH241"/>
  <c r="BG241"/>
  <c r="BE241"/>
  <c r="AA241"/>
  <c r="Y241"/>
  <c r="Y239" s="1"/>
  <c r="W241"/>
  <c r="W239" s="1"/>
  <c r="BK241"/>
  <c r="BK239" s="1"/>
  <c r="N239" s="1"/>
  <c r="N100" s="1"/>
  <c r="N241"/>
  <c r="BF241"/>
  <c r="BI240"/>
  <c r="BH240"/>
  <c r="BG240"/>
  <c r="BE240"/>
  <c r="AA240"/>
  <c r="AA239"/>
  <c r="Y240"/>
  <c r="W240"/>
  <c r="BK240"/>
  <c r="N240"/>
  <c r="BF240" s="1"/>
  <c r="BI238"/>
  <c r="BH238"/>
  <c r="BG238"/>
  <c r="BE238"/>
  <c r="AA238"/>
  <c r="Y238"/>
  <c r="W238"/>
  <c r="BK238"/>
  <c r="N238"/>
  <c r="BF238" s="1"/>
  <c r="BI237"/>
  <c r="BH237"/>
  <c r="BG237"/>
  <c r="BE237"/>
  <c r="AA237"/>
  <c r="Y237"/>
  <c r="W237"/>
  <c r="BK237"/>
  <c r="N237"/>
  <c r="BF237" s="1"/>
  <c r="BI236"/>
  <c r="BH236"/>
  <c r="BG236"/>
  <c r="BE236"/>
  <c r="AA236"/>
  <c r="Y236"/>
  <c r="W236"/>
  <c r="BK236"/>
  <c r="N236"/>
  <c r="BF236" s="1"/>
  <c r="BI235"/>
  <c r="BH235"/>
  <c r="BG235"/>
  <c r="BE235"/>
  <c r="AA235"/>
  <c r="Y235"/>
  <c r="W235"/>
  <c r="W230" s="1"/>
  <c r="W229" s="1"/>
  <c r="BK235"/>
  <c r="N235"/>
  <c r="BF235"/>
  <c r="BI234"/>
  <c r="BH234"/>
  <c r="BG234"/>
  <c r="BE234"/>
  <c r="AA234"/>
  <c r="Y234"/>
  <c r="W234"/>
  <c r="BK234"/>
  <c r="N234"/>
  <c r="BF234"/>
  <c r="BI233"/>
  <c r="BH233"/>
  <c r="BG233"/>
  <c r="BE233"/>
  <c r="AA233"/>
  <c r="Y233"/>
  <c r="W233"/>
  <c r="BK233"/>
  <c r="N233"/>
  <c r="BF233" s="1"/>
  <c r="BI232"/>
  <c r="BH232"/>
  <c r="BG232"/>
  <c r="BE232"/>
  <c r="AA232"/>
  <c r="Y232"/>
  <c r="W232"/>
  <c r="BK232"/>
  <c r="N232"/>
  <c r="BF232"/>
  <c r="BI231"/>
  <c r="BH231"/>
  <c r="BG231"/>
  <c r="BE231"/>
  <c r="AA231"/>
  <c r="AA230"/>
  <c r="AA229" s="1"/>
  <c r="Y231"/>
  <c r="W231"/>
  <c r="BK231"/>
  <c r="N231"/>
  <c r="BF231"/>
  <c r="BI228"/>
  <c r="BH228"/>
  <c r="BG228"/>
  <c r="BE228"/>
  <c r="AA228"/>
  <c r="AA227"/>
  <c r="Y228"/>
  <c r="Y227"/>
  <c r="W228"/>
  <c r="W227"/>
  <c r="BK228"/>
  <c r="BK227" s="1"/>
  <c r="N227" s="1"/>
  <c r="N97" s="1"/>
  <c r="N228"/>
  <c r="BF228" s="1"/>
  <c r="BI226"/>
  <c r="BH226"/>
  <c r="BG226"/>
  <c r="BE226"/>
  <c r="AA226"/>
  <c r="Y226"/>
  <c r="W226"/>
  <c r="BK226"/>
  <c r="N226"/>
  <c r="BF226"/>
  <c r="BI225"/>
  <c r="BH225"/>
  <c r="BG225"/>
  <c r="BE225"/>
  <c r="AA225"/>
  <c r="Y225"/>
  <c r="W225"/>
  <c r="BK225"/>
  <c r="N225"/>
  <c r="BF225"/>
  <c r="BI224"/>
  <c r="BH224"/>
  <c r="BG224"/>
  <c r="BE224"/>
  <c r="AA224"/>
  <c r="Y224"/>
  <c r="W224"/>
  <c r="BK224"/>
  <c r="N224"/>
  <c r="BF224" s="1"/>
  <c r="BI223"/>
  <c r="BH223"/>
  <c r="BG223"/>
  <c r="BE223"/>
  <c r="AA223"/>
  <c r="Y223"/>
  <c r="W223"/>
  <c r="BK223"/>
  <c r="N223"/>
  <c r="BF223"/>
  <c r="BI222"/>
  <c r="BH222"/>
  <c r="BG222"/>
  <c r="BE222"/>
  <c r="AA222"/>
  <c r="Y222"/>
  <c r="W222"/>
  <c r="BK222"/>
  <c r="N222"/>
  <c r="BF222"/>
  <c r="BI221"/>
  <c r="BH221"/>
  <c r="BG221"/>
  <c r="BE221"/>
  <c r="AA221"/>
  <c r="Y221"/>
  <c r="Y219" s="1"/>
  <c r="W221"/>
  <c r="W219" s="1"/>
  <c r="BK221"/>
  <c r="N221"/>
  <c r="BF221" s="1"/>
  <c r="BI220"/>
  <c r="BH220"/>
  <c r="BG220"/>
  <c r="BE220"/>
  <c r="AA220"/>
  <c r="AA219"/>
  <c r="Y220"/>
  <c r="W220"/>
  <c r="BK220"/>
  <c r="N220"/>
  <c r="BF220" s="1"/>
  <c r="BI218"/>
  <c r="BH218"/>
  <c r="BG218"/>
  <c r="BE218"/>
  <c r="AA218"/>
  <c r="Y218"/>
  <c r="W218"/>
  <c r="BK218"/>
  <c r="N218"/>
  <c r="BF218"/>
  <c r="BI217"/>
  <c r="BH217"/>
  <c r="BG217"/>
  <c r="BE217"/>
  <c r="AA217"/>
  <c r="Y217"/>
  <c r="W217"/>
  <c r="BK217"/>
  <c r="N217"/>
  <c r="BF217"/>
  <c r="BI216"/>
  <c r="BH216"/>
  <c r="BG216"/>
  <c r="BE216"/>
  <c r="AA216"/>
  <c r="Y216"/>
  <c r="W216"/>
  <c r="BK216"/>
  <c r="N216"/>
  <c r="BF216"/>
  <c r="BI215"/>
  <c r="BH215"/>
  <c r="BG215"/>
  <c r="BE215"/>
  <c r="AA215"/>
  <c r="Y215"/>
  <c r="W215"/>
  <c r="BK215"/>
  <c r="N215"/>
  <c r="BF215" s="1"/>
  <c r="BI214"/>
  <c r="BH214"/>
  <c r="BG214"/>
  <c r="BE214"/>
  <c r="AA214"/>
  <c r="Y214"/>
  <c r="W214"/>
  <c r="BK214"/>
  <c r="N214"/>
  <c r="BF214"/>
  <c r="BI213"/>
  <c r="BH213"/>
  <c r="BG213"/>
  <c r="BE213"/>
  <c r="AA213"/>
  <c r="Y213"/>
  <c r="W213"/>
  <c r="BK213"/>
  <c r="N213"/>
  <c r="BF213"/>
  <c r="BI212"/>
  <c r="BH212"/>
  <c r="BG212"/>
  <c r="BE212"/>
  <c r="AA212"/>
  <c r="Y212"/>
  <c r="W212"/>
  <c r="BK212"/>
  <c r="N212"/>
  <c r="BF212"/>
  <c r="BI211"/>
  <c r="BH211"/>
  <c r="BG211"/>
  <c r="BE211"/>
  <c r="AA211"/>
  <c r="Y211"/>
  <c r="W211"/>
  <c r="BK211"/>
  <c r="N211"/>
  <c r="BF211"/>
  <c r="BI210"/>
  <c r="BH210"/>
  <c r="BG210"/>
  <c r="BE210"/>
  <c r="AA210"/>
  <c r="Y210"/>
  <c r="W210"/>
  <c r="BK210"/>
  <c r="N210"/>
  <c r="BF210" s="1"/>
  <c r="BI209"/>
  <c r="BH209"/>
  <c r="BG209"/>
  <c r="BE209"/>
  <c r="AA209"/>
  <c r="Y209"/>
  <c r="W209"/>
  <c r="BK209"/>
  <c r="N209"/>
  <c r="BF209"/>
  <c r="BI208"/>
  <c r="BH208"/>
  <c r="BG208"/>
  <c r="BE208"/>
  <c r="AA208"/>
  <c r="Y208"/>
  <c r="W208"/>
  <c r="BK208"/>
  <c r="N208"/>
  <c r="BF208"/>
  <c r="BI207"/>
  <c r="BH207"/>
  <c r="BG207"/>
  <c r="BE207"/>
  <c r="AA207"/>
  <c r="Y207"/>
  <c r="W207"/>
  <c r="BK207"/>
  <c r="N207"/>
  <c r="BF207"/>
  <c r="BI206"/>
  <c r="BH206"/>
  <c r="BG206"/>
  <c r="BE206"/>
  <c r="AA206"/>
  <c r="Y206"/>
  <c r="W206"/>
  <c r="BK206"/>
  <c r="N206"/>
  <c r="BF206" s="1"/>
  <c r="BI205"/>
  <c r="BH205"/>
  <c r="BG205"/>
  <c r="BE205"/>
  <c r="AA205"/>
  <c r="Y205"/>
  <c r="W205"/>
  <c r="BK205"/>
  <c r="N205"/>
  <c r="BF205"/>
  <c r="BI204"/>
  <c r="BH204"/>
  <c r="BG204"/>
  <c r="BE204"/>
  <c r="AA204"/>
  <c r="Y204"/>
  <c r="W204"/>
  <c r="BK204"/>
  <c r="N204"/>
  <c r="BF204"/>
  <c r="BI203"/>
  <c r="BH203"/>
  <c r="BG203"/>
  <c r="BE203"/>
  <c r="AA203"/>
  <c r="Y203"/>
  <c r="W203"/>
  <c r="BK203"/>
  <c r="N203"/>
  <c r="BF203" s="1"/>
  <c r="BI202"/>
  <c r="BH202"/>
  <c r="BG202"/>
  <c r="BE202"/>
  <c r="AA202"/>
  <c r="Y202"/>
  <c r="W202"/>
  <c r="BK202"/>
  <c r="N202"/>
  <c r="BF202"/>
  <c r="BI201"/>
  <c r="BH201"/>
  <c r="BG201"/>
  <c r="BE201"/>
  <c r="AA201"/>
  <c r="Y201"/>
  <c r="W201"/>
  <c r="BK201"/>
  <c r="N201"/>
  <c r="BF201"/>
  <c r="BI200"/>
  <c r="BH200"/>
  <c r="BG200"/>
  <c r="BE200"/>
  <c r="AA200"/>
  <c r="Y200"/>
  <c r="W200"/>
  <c r="BK200"/>
  <c r="N200"/>
  <c r="BF200"/>
  <c r="BI199"/>
  <c r="BH199"/>
  <c r="BG199"/>
  <c r="BE199"/>
  <c r="AA199"/>
  <c r="Y199"/>
  <c r="W199"/>
  <c r="BK199"/>
  <c r="N199"/>
  <c r="BF199" s="1"/>
  <c r="BI198"/>
  <c r="BH198"/>
  <c r="BG198"/>
  <c r="BE198"/>
  <c r="AA198"/>
  <c r="Y198"/>
  <c r="W198"/>
  <c r="BK198"/>
  <c r="N198"/>
  <c r="BF198"/>
  <c r="BI197"/>
  <c r="BH197"/>
  <c r="BG197"/>
  <c r="BE197"/>
  <c r="AA197"/>
  <c r="Y197"/>
  <c r="W197"/>
  <c r="BK197"/>
  <c r="N197"/>
  <c r="BF197"/>
  <c r="BI196"/>
  <c r="BH196"/>
  <c r="BG196"/>
  <c r="BE196"/>
  <c r="AA196"/>
  <c r="Y196"/>
  <c r="W196"/>
  <c r="BK196"/>
  <c r="N196"/>
  <c r="BF196" s="1"/>
  <c r="BI195"/>
  <c r="BH195"/>
  <c r="BG195"/>
  <c r="BE195"/>
  <c r="AA195"/>
  <c r="Y195"/>
  <c r="W195"/>
  <c r="BK195"/>
  <c r="N195"/>
  <c r="BF195"/>
  <c r="BI194"/>
  <c r="BH194"/>
  <c r="BG194"/>
  <c r="BE194"/>
  <c r="AA194"/>
  <c r="Y194"/>
  <c r="W194"/>
  <c r="BK194"/>
  <c r="N194"/>
  <c r="BF194"/>
  <c r="BI193"/>
  <c r="BH193"/>
  <c r="BG193"/>
  <c r="BE193"/>
  <c r="AA193"/>
  <c r="Y193"/>
  <c r="W193"/>
  <c r="BK193"/>
  <c r="N193"/>
  <c r="BF193"/>
  <c r="BI192"/>
  <c r="BH192"/>
  <c r="BG192"/>
  <c r="BE192"/>
  <c r="AA192"/>
  <c r="Y192"/>
  <c r="W192"/>
  <c r="BK192"/>
  <c r="N192"/>
  <c r="BF192" s="1"/>
  <c r="BI191"/>
  <c r="BH191"/>
  <c r="BG191"/>
  <c r="BE191"/>
  <c r="AA191"/>
  <c r="Y191"/>
  <c r="W191"/>
  <c r="BK191"/>
  <c r="N191"/>
  <c r="BF191"/>
  <c r="BI190"/>
  <c r="BH190"/>
  <c r="BG190"/>
  <c r="BE190"/>
  <c r="AA190"/>
  <c r="Y190"/>
  <c r="W190"/>
  <c r="BK190"/>
  <c r="N190"/>
  <c r="BF190"/>
  <c r="BI189"/>
  <c r="BH189"/>
  <c r="BG189"/>
  <c r="BE189"/>
  <c r="AA189"/>
  <c r="Y189"/>
  <c r="W189"/>
  <c r="BK189"/>
  <c r="N189"/>
  <c r="BF189"/>
  <c r="BI188"/>
  <c r="BH188"/>
  <c r="BG188"/>
  <c r="BE188"/>
  <c r="AA188"/>
  <c r="Y188"/>
  <c r="W188"/>
  <c r="BK188"/>
  <c r="N188"/>
  <c r="BF188" s="1"/>
  <c r="BI187"/>
  <c r="BH187"/>
  <c r="BG187"/>
  <c r="BE187"/>
  <c r="AA187"/>
  <c r="Y187"/>
  <c r="W187"/>
  <c r="BK187"/>
  <c r="N187"/>
  <c r="BF187" s="1"/>
  <c r="BI186"/>
  <c r="BH186"/>
  <c r="BG186"/>
  <c r="BE186"/>
  <c r="AA186"/>
  <c r="Y186"/>
  <c r="W186"/>
  <c r="BK186"/>
  <c r="N186"/>
  <c r="BF186" s="1"/>
  <c r="BI185"/>
  <c r="BH185"/>
  <c r="BG185"/>
  <c r="BE185"/>
  <c r="AA185"/>
  <c r="Y185"/>
  <c r="W185"/>
  <c r="BK185"/>
  <c r="N185"/>
  <c r="BF185"/>
  <c r="BI184"/>
  <c r="BH184"/>
  <c r="BG184"/>
  <c r="BE184"/>
  <c r="AA184"/>
  <c r="Y184"/>
  <c r="W184"/>
  <c r="BK184"/>
  <c r="N184"/>
  <c r="BF184"/>
  <c r="BI183"/>
  <c r="BH183"/>
  <c r="BG183"/>
  <c r="BE183"/>
  <c r="AA183"/>
  <c r="Y183"/>
  <c r="W183"/>
  <c r="W181" s="1"/>
  <c r="BK183"/>
  <c r="N183"/>
  <c r="BF183" s="1"/>
  <c r="BI182"/>
  <c r="BH182"/>
  <c r="BG182"/>
  <c r="BE182"/>
  <c r="AA182"/>
  <c r="AA181"/>
  <c r="Y182"/>
  <c r="Y181" s="1"/>
  <c r="W182"/>
  <c r="BK182"/>
  <c r="N182"/>
  <c r="BF182" s="1"/>
  <c r="BI180"/>
  <c r="BH180"/>
  <c r="BG180"/>
  <c r="BE180"/>
  <c r="AA180"/>
  <c r="Y180"/>
  <c r="W180"/>
  <c r="BK180"/>
  <c r="N180"/>
  <c r="BF180"/>
  <c r="BI179"/>
  <c r="BH179"/>
  <c r="BG179"/>
  <c r="BE179"/>
  <c r="AA179"/>
  <c r="Y179"/>
  <c r="W179"/>
  <c r="BK179"/>
  <c r="N179"/>
  <c r="BF179"/>
  <c r="BI178"/>
  <c r="BH178"/>
  <c r="BG178"/>
  <c r="BE178"/>
  <c r="AA178"/>
  <c r="Y178"/>
  <c r="W178"/>
  <c r="BK178"/>
  <c r="N178"/>
  <c r="BF178" s="1"/>
  <c r="BI177"/>
  <c r="BH177"/>
  <c r="BG177"/>
  <c r="BE177"/>
  <c r="AA177"/>
  <c r="Y177"/>
  <c r="W177"/>
  <c r="BK177"/>
  <c r="N177"/>
  <c r="BF177" s="1"/>
  <c r="BI176"/>
  <c r="BH176"/>
  <c r="BG176"/>
  <c r="BE176"/>
  <c r="AA176"/>
  <c r="Y176"/>
  <c r="Y136" s="1"/>
  <c r="W176"/>
  <c r="BK176"/>
  <c r="N176"/>
  <c r="BF176" s="1"/>
  <c r="BI175"/>
  <c r="BH175"/>
  <c r="BG175"/>
  <c r="BE175"/>
  <c r="AA175"/>
  <c r="Y175"/>
  <c r="W175"/>
  <c r="BK175"/>
  <c r="N175"/>
  <c r="BF175"/>
  <c r="BI174"/>
  <c r="BH174"/>
  <c r="BG174"/>
  <c r="BE174"/>
  <c r="AA174"/>
  <c r="Y174"/>
  <c r="W174"/>
  <c r="BK174"/>
  <c r="N174"/>
  <c r="BF174"/>
  <c r="BI173"/>
  <c r="BH173"/>
  <c r="BG173"/>
  <c r="BE173"/>
  <c r="AA173"/>
  <c r="Y173"/>
  <c r="W173"/>
  <c r="BK173"/>
  <c r="N173"/>
  <c r="BF173" s="1"/>
  <c r="BI172"/>
  <c r="BH172"/>
  <c r="BG172"/>
  <c r="BE172"/>
  <c r="AA172"/>
  <c r="Y172"/>
  <c r="W172"/>
  <c r="BK172"/>
  <c r="N172"/>
  <c r="BF172" s="1"/>
  <c r="BI171"/>
  <c r="BH171"/>
  <c r="BG171"/>
  <c r="BE171"/>
  <c r="AA171"/>
  <c r="Y171"/>
  <c r="W171"/>
  <c r="BK171"/>
  <c r="N171"/>
  <c r="BF171" s="1"/>
  <c r="BI170"/>
  <c r="BH170"/>
  <c r="BG170"/>
  <c r="BE170"/>
  <c r="AA170"/>
  <c r="Y170"/>
  <c r="W170"/>
  <c r="BK170"/>
  <c r="N170"/>
  <c r="BF170"/>
  <c r="BI169"/>
  <c r="BH169"/>
  <c r="BG169"/>
  <c r="BE169"/>
  <c r="AA169"/>
  <c r="Y169"/>
  <c r="W169"/>
  <c r="BK169"/>
  <c r="N169"/>
  <c r="BF169"/>
  <c r="BI168"/>
  <c r="BH168"/>
  <c r="BG168"/>
  <c r="BE168"/>
  <c r="AA168"/>
  <c r="Y168"/>
  <c r="W168"/>
  <c r="BK168"/>
  <c r="N168"/>
  <c r="BF168" s="1"/>
  <c r="BI167"/>
  <c r="BH167"/>
  <c r="BG167"/>
  <c r="BE167"/>
  <c r="AA167"/>
  <c r="Y167"/>
  <c r="W167"/>
  <c r="BK167"/>
  <c r="N167"/>
  <c r="BF167" s="1"/>
  <c r="BI166"/>
  <c r="BH166"/>
  <c r="BG166"/>
  <c r="BE166"/>
  <c r="AA166"/>
  <c r="Y166"/>
  <c r="W166"/>
  <c r="BK166"/>
  <c r="N166"/>
  <c r="BF166"/>
  <c r="BI165"/>
  <c r="BH165"/>
  <c r="BG165"/>
  <c r="BE165"/>
  <c r="AA165"/>
  <c r="Y165"/>
  <c r="W165"/>
  <c r="BK165"/>
  <c r="N165"/>
  <c r="BF165" s="1"/>
  <c r="BI164"/>
  <c r="BH164"/>
  <c r="BG164"/>
  <c r="BE164"/>
  <c r="AA164"/>
  <c r="Y164"/>
  <c r="W164"/>
  <c r="BK164"/>
  <c r="N164"/>
  <c r="BF164"/>
  <c r="BI163"/>
  <c r="BH163"/>
  <c r="BG163"/>
  <c r="BE163"/>
  <c r="AA163"/>
  <c r="Y163"/>
  <c r="W163"/>
  <c r="BK163"/>
  <c r="N163"/>
  <c r="BF163" s="1"/>
  <c r="BI162"/>
  <c r="BH162"/>
  <c r="BG162"/>
  <c r="BE162"/>
  <c r="AA162"/>
  <c r="Y162"/>
  <c r="W162"/>
  <c r="BK162"/>
  <c r="N162"/>
  <c r="BF162"/>
  <c r="BI161"/>
  <c r="BH161"/>
  <c r="BG161"/>
  <c r="BE161"/>
  <c r="AA161"/>
  <c r="Y161"/>
  <c r="W161"/>
  <c r="BK161"/>
  <c r="N161"/>
  <c r="BF161"/>
  <c r="BI160"/>
  <c r="BH160"/>
  <c r="BG160"/>
  <c r="BE160"/>
  <c r="AA160"/>
  <c r="Y160"/>
  <c r="W160"/>
  <c r="BK160"/>
  <c r="N160"/>
  <c r="BF160"/>
  <c r="BI159"/>
  <c r="BH159"/>
  <c r="BG159"/>
  <c r="BE159"/>
  <c r="AA159"/>
  <c r="Y159"/>
  <c r="W159"/>
  <c r="BK159"/>
  <c r="N159"/>
  <c r="BF159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 s="1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/>
  <c r="BI154"/>
  <c r="BH154"/>
  <c r="BG154"/>
  <c r="BE154"/>
  <c r="AA154"/>
  <c r="Y154"/>
  <c r="W154"/>
  <c r="BK154"/>
  <c r="N154"/>
  <c r="BF154"/>
  <c r="BI153"/>
  <c r="BH153"/>
  <c r="BG153"/>
  <c r="BE153"/>
  <c r="AA153"/>
  <c r="Y153"/>
  <c r="W153"/>
  <c r="BK153"/>
  <c r="N153"/>
  <c r="BF153" s="1"/>
  <c r="BI152"/>
  <c r="BH152"/>
  <c r="BG152"/>
  <c r="BE152"/>
  <c r="AA152"/>
  <c r="Y152"/>
  <c r="W152"/>
  <c r="BK152"/>
  <c r="N152"/>
  <c r="BF152" s="1"/>
  <c r="BI151"/>
  <c r="BH151"/>
  <c r="BG151"/>
  <c r="BE151"/>
  <c r="AA151"/>
  <c r="Y151"/>
  <c r="W151"/>
  <c r="BK151"/>
  <c r="N151"/>
  <c r="BF151"/>
  <c r="BI150"/>
  <c r="BH150"/>
  <c r="BG150"/>
  <c r="BE150"/>
  <c r="AA150"/>
  <c r="Y150"/>
  <c r="W150"/>
  <c r="BK150"/>
  <c r="N150"/>
  <c r="BF150"/>
  <c r="BI149"/>
  <c r="BH149"/>
  <c r="BG149"/>
  <c r="BE149"/>
  <c r="AA149"/>
  <c r="Y149"/>
  <c r="W149"/>
  <c r="BK149"/>
  <c r="N149"/>
  <c r="BF149" s="1"/>
  <c r="BI148"/>
  <c r="BH148"/>
  <c r="BG148"/>
  <c r="BE148"/>
  <c r="AA148"/>
  <c r="Y148"/>
  <c r="W148"/>
  <c r="BK148"/>
  <c r="N148"/>
  <c r="BF148"/>
  <c r="BI147"/>
  <c r="BH147"/>
  <c r="BG147"/>
  <c r="BE147"/>
  <c r="AA147"/>
  <c r="Y147"/>
  <c r="W147"/>
  <c r="BK147"/>
  <c r="N147"/>
  <c r="BF147"/>
  <c r="BI146"/>
  <c r="BH146"/>
  <c r="BG146"/>
  <c r="BE146"/>
  <c r="AA146"/>
  <c r="Y146"/>
  <c r="W146"/>
  <c r="BK146"/>
  <c r="N146"/>
  <c r="BF146"/>
  <c r="BI145"/>
  <c r="BH145"/>
  <c r="BG145"/>
  <c r="BE145"/>
  <c r="AA145"/>
  <c r="Y145"/>
  <c r="W145"/>
  <c r="BK145"/>
  <c r="N145"/>
  <c r="BF145" s="1"/>
  <c r="BI144"/>
  <c r="BH144"/>
  <c r="BG144"/>
  <c r="BE144"/>
  <c r="AA144"/>
  <c r="Y144"/>
  <c r="W144"/>
  <c r="BK144"/>
  <c r="N144"/>
  <c r="BF144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N141"/>
  <c r="BF141"/>
  <c r="BI140"/>
  <c r="BH140"/>
  <c r="BG140"/>
  <c r="BE140"/>
  <c r="AA140"/>
  <c r="Y140"/>
  <c r="W140"/>
  <c r="BK140"/>
  <c r="N140"/>
  <c r="BF140" s="1"/>
  <c r="BI139"/>
  <c r="BH139"/>
  <c r="BG139"/>
  <c r="BE139"/>
  <c r="AA139"/>
  <c r="Y139"/>
  <c r="W139"/>
  <c r="W136" s="1"/>
  <c r="BK139"/>
  <c r="N139"/>
  <c r="BF139"/>
  <c r="BI138"/>
  <c r="BH138"/>
  <c r="BG138"/>
  <c r="BE138"/>
  <c r="AA138"/>
  <c r="Y138"/>
  <c r="W138"/>
  <c r="BK138"/>
  <c r="N138"/>
  <c r="BF138"/>
  <c r="BI137"/>
  <c r="BH137"/>
  <c r="BG137"/>
  <c r="BE137"/>
  <c r="AA137"/>
  <c r="AA136"/>
  <c r="Y137"/>
  <c r="W137"/>
  <c r="BK137"/>
  <c r="N137"/>
  <c r="BF137" s="1"/>
  <c r="BI135"/>
  <c r="BH135"/>
  <c r="BG135"/>
  <c r="BE135"/>
  <c r="AA135"/>
  <c r="Y135"/>
  <c r="W135"/>
  <c r="BK135"/>
  <c r="N135"/>
  <c r="BF135"/>
  <c r="BI134"/>
  <c r="BH134"/>
  <c r="BG134"/>
  <c r="BE134"/>
  <c r="AA134"/>
  <c r="Y134"/>
  <c r="W134"/>
  <c r="BK134"/>
  <c r="N134"/>
  <c r="BF134" s="1"/>
  <c r="BI133"/>
  <c r="BH133"/>
  <c r="BG133"/>
  <c r="BE133"/>
  <c r="AA133"/>
  <c r="Y133"/>
  <c r="W133"/>
  <c r="BK133"/>
  <c r="N133"/>
  <c r="BF133"/>
  <c r="BI132"/>
  <c r="BH132"/>
  <c r="BG132"/>
  <c r="BE132"/>
  <c r="AA132"/>
  <c r="Y132"/>
  <c r="W132"/>
  <c r="BK132"/>
  <c r="N132"/>
  <c r="BF132" s="1"/>
  <c r="BI131"/>
  <c r="BH131"/>
  <c r="BG131"/>
  <c r="BE131"/>
  <c r="AA131"/>
  <c r="Y131"/>
  <c r="W131"/>
  <c r="BK131"/>
  <c r="N131"/>
  <c r="BF131" s="1"/>
  <c r="BI130"/>
  <c r="BH130"/>
  <c r="BG130"/>
  <c r="BE130"/>
  <c r="AA130"/>
  <c r="AA128" s="1"/>
  <c r="AA127" s="1"/>
  <c r="Y130"/>
  <c r="W130"/>
  <c r="BK130"/>
  <c r="N130"/>
  <c r="BF130"/>
  <c r="BI129"/>
  <c r="BH129"/>
  <c r="BG129"/>
  <c r="BE129"/>
  <c r="AA129"/>
  <c r="Y129"/>
  <c r="W129"/>
  <c r="W128"/>
  <c r="W127" s="1"/>
  <c r="BK129"/>
  <c r="N129"/>
  <c r="BF129"/>
  <c r="BI126"/>
  <c r="BH126"/>
  <c r="BG126"/>
  <c r="BE126"/>
  <c r="AA126"/>
  <c r="AA125"/>
  <c r="AA122" s="1"/>
  <c r="AA121" s="1"/>
  <c r="Y126"/>
  <c r="Y125"/>
  <c r="W126"/>
  <c r="W125"/>
  <c r="W122" s="1"/>
  <c r="W121" s="1"/>
  <c r="BK126"/>
  <c r="BK125" s="1"/>
  <c r="N125" s="1"/>
  <c r="N91" s="1"/>
  <c r="N126"/>
  <c r="BF126" s="1"/>
  <c r="BI124"/>
  <c r="BH124"/>
  <c r="BG124"/>
  <c r="BE124"/>
  <c r="AA124"/>
  <c r="AA123"/>
  <c r="Y124"/>
  <c r="Y123"/>
  <c r="Y122" s="1"/>
  <c r="W124"/>
  <c r="W123"/>
  <c r="BK124"/>
  <c r="BK123" s="1"/>
  <c r="N124"/>
  <c r="BF124" s="1"/>
  <c r="F115"/>
  <c r="F113"/>
  <c r="M28"/>
  <c r="F81"/>
  <c r="F79"/>
  <c r="M83"/>
  <c r="F118"/>
  <c r="F84"/>
  <c r="F117"/>
  <c r="M81"/>
  <c r="BK219" l="1"/>
  <c r="N219" s="1"/>
  <c r="N96" s="1"/>
  <c r="BK181"/>
  <c r="N181" s="1"/>
  <c r="N95" s="1"/>
  <c r="M33"/>
  <c r="BK128"/>
  <c r="BK122"/>
  <c r="H36"/>
  <c r="H34"/>
  <c r="M115"/>
  <c r="F83"/>
  <c r="M117"/>
  <c r="H33"/>
  <c r="F112"/>
  <c r="F78"/>
  <c r="N123"/>
  <c r="N90" s="1"/>
  <c r="H32"/>
  <c r="N122"/>
  <c r="N89" s="1"/>
  <c r="Y128"/>
  <c r="Y127" s="1"/>
  <c r="Y121" s="1"/>
  <c r="BK136"/>
  <c r="N136" s="1"/>
  <c r="N94" s="1"/>
  <c r="BK230"/>
  <c r="N128"/>
  <c r="N93" s="1"/>
  <c r="Y230"/>
  <c r="Y229" s="1"/>
  <c r="M32"/>
  <c r="H35"/>
  <c r="BK127" l="1"/>
  <c r="N127" s="1"/>
  <c r="N92" s="1"/>
  <c r="BK229"/>
  <c r="N229" s="1"/>
  <c r="N98" s="1"/>
  <c r="N230"/>
  <c r="N99" s="1"/>
  <c r="BK121" l="1"/>
  <c r="N121" s="1"/>
  <c r="N88" s="1"/>
  <c r="M27" l="1"/>
  <c r="M30" s="1"/>
  <c r="L104"/>
  <c r="L38" l="1"/>
</calcChain>
</file>

<file path=xl/sharedStrings.xml><?xml version="1.0" encoding="utf-8"?>
<sst xmlns="http://schemas.openxmlformats.org/spreadsheetml/2006/main" count="1491" uniqueCount="425">
  <si>
    <t>Hárok obsahuje:</t>
  </si>
  <si>
    <t/>
  </si>
  <si>
    <t>False</t>
  </si>
  <si>
    <t>optimalizované pre tlač zostáv vo formáte A4 - na výšku</t>
  </si>
  <si>
    <t>&gt;&gt;  skryté stĺpce  &lt;&lt;</t>
  </si>
  <si>
    <t>20</t>
  </si>
  <si>
    <t>v ---  nižšie sa nachádzajú doplnkové a pomocné údaje k zostavám  --- v</t>
  </si>
  <si>
    <t>Stavba:</t>
  </si>
  <si>
    <t>Komplexná rekonštrukcia stravovacej prevádzky, kuchyne a práčovne vrátane strechy</t>
  </si>
  <si>
    <t>JKSO:</t>
  </si>
  <si>
    <t>KS:</t>
  </si>
  <si>
    <t>Miesto:</t>
  </si>
  <si>
    <t>Dátum:</t>
  </si>
  <si>
    <t>Objednávateľ:</t>
  </si>
  <si>
    <t>IČO:</t>
  </si>
  <si>
    <t>IČO DPH:</t>
  </si>
  <si>
    <t>Zhotoviteľ:</t>
  </si>
  <si>
    <t>Projektant:</t>
  </si>
  <si>
    <t>Spracovateľ:</t>
  </si>
  <si>
    <t>Poznámka: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</si>
  <si>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</si>
  <si>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</si>
  <si>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</si>
  <si>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</si>
  <si>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</si>
  <si>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</si>
  <si>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</si>
  <si>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</si>
  <si>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</si>
  <si>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</si>
  <si>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</si>
  <si>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</si>
  <si>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</si>
  <si>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</si>
  <si>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</si>
  <si>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</si>
  <si>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</si>
  <si>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D</t>
  </si>
  <si>
    <t>0</t>
  </si>
  <si>
    <t>1</t>
  </si>
  <si>
    <t>{ce8bddc5-7d60-49c1-a4c4-b1015e5e8430}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</si>
  <si>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</si>
  <si>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</si>
  <si>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</si>
  <si>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</si>
  <si>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</si>
  <si>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</si>
  <si>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</si>
  <si>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</si>
  <si>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</si>
  <si>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</si>
  <si>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</si>
  <si>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</si>
  <si>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</si>
  <si>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</si>
  <si>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</si>
  <si>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</si>
  <si>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9 - Ostatné konštrukcie a práce-búranie</t>
  </si>
  <si>
    <t xml:space="preserve">    99 - Presun hmôt HSV</t>
  </si>
  <si>
    <t>PSV - Práce a dodávky PSV</t>
  </si>
  <si>
    <t xml:space="preserve">    713 - Izolácie tepelné</t>
  </si>
  <si>
    <t xml:space="preserve">    767 - Konštrukcie doplnkové kovové</t>
  </si>
  <si>
    <t>M - Práce a dodávky M</t>
  </si>
  <si>
    <t>HZS - Hodinové zúčtovacie sadzby</t>
  </si>
  <si>
    <t>2) Ostatné náklady</t>
  </si>
  <si>
    <t>ROZPOČET</t>
  </si>
  <si>
    <t>PČ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</si>
  <si>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</si>
  <si>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</si>
  <si>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</si>
  <si>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</si>
  <si>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</si>
  <si>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</si>
  <si>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</si>
  <si>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</si>
  <si>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</si>
  <si>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</si>
  <si>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</si>
  <si>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</si>
  <si>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</si>
  <si>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4</t>
  </si>
  <si>
    <t>2</t>
  </si>
  <si>
    <t>3</t>
  </si>
  <si>
    <t>m2</t>
  </si>
  <si>
    <t>5</t>
  </si>
  <si>
    <t>6</t>
  </si>
  <si>
    <t>7</t>
  </si>
  <si>
    <t>t</t>
  </si>
  <si>
    <t>16</t>
  </si>
  <si>
    <t>8</t>
  </si>
  <si>
    <t>9</t>
  </si>
  <si>
    <t>M</t>
  </si>
  <si>
    <t>10</t>
  </si>
  <si>
    <t>11</t>
  </si>
  <si>
    <t>12</t>
  </si>
  <si>
    <t>13</t>
  </si>
  <si>
    <t>14</t>
  </si>
  <si>
    <t>m</t>
  </si>
  <si>
    <t>15</t>
  </si>
  <si>
    <t>ks</t>
  </si>
  <si>
    <t>17</t>
  </si>
  <si>
    <t>18</t>
  </si>
  <si>
    <t>19</t>
  </si>
  <si>
    <t>21</t>
  </si>
  <si>
    <t>22</t>
  </si>
  <si>
    <t>23</t>
  </si>
  <si>
    <t>24</t>
  </si>
  <si>
    <t>25</t>
  </si>
  <si>
    <t>sub</t>
  </si>
  <si>
    <t>26</t>
  </si>
  <si>
    <t>27</t>
  </si>
  <si>
    <t>28</t>
  </si>
  <si>
    <t>Presun hmôt pre opravy a údržbu objektov vrátane vonkajších plášťov výšky do 25 m</t>
  </si>
  <si>
    <t>29</t>
  </si>
  <si>
    <t>30</t>
  </si>
  <si>
    <t>32</t>
  </si>
  <si>
    <t>31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</si>
  <si>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</si>
  <si>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</si>
  <si>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</si>
  <si>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</si>
  <si>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</si>
  <si>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</si>
  <si>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</si>
  <si>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</si>
  <si>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</si>
  <si>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</si>
  <si>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</si>
  <si>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</si>
  <si>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</si>
  <si>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</si>
  <si>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</si>
  <si>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</si>
  <si>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</si>
  <si>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</si>
  <si>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</si>
  <si>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</si>
  <si>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</si>
  <si>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</si>
  <si>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</si>
  <si>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</si>
  <si>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</si>
  <si>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</si>
  <si>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Montáž protipožiarnych stropných prestupov potrubí DN otvoru/DN potrubia 160/100 mm izolované tmelom El90-180, s vloženou TI</t>
  </si>
  <si>
    <t>59</t>
  </si>
  <si>
    <t>60</t>
  </si>
  <si>
    <t>61</t>
  </si>
  <si>
    <t>62</t>
  </si>
  <si>
    <t>63</t>
  </si>
  <si>
    <t>Presun hmôt pre izolácie tepelné v objektoch výšky nad 6 m do 12 m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</si>
  <si>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</si>
  <si>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</si>
  <si>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</si>
  <si>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</si>
  <si>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</si>
  <si>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</si>
  <si>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</si>
  <si>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</si>
  <si>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</si>
  <si>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</si>
  <si>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</si>
  <si>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</si>
  <si>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</si>
  <si>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</si>
  <si>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</si>
  <si>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</si>
  <si>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</si>
  <si>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</si>
  <si>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</si>
  <si>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</si>
  <si>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</si>
  <si>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</si>
  <si>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</si>
  <si>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</si>
  <si>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</si>
  <si>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</si>
  <si>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</si>
  <si>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</si>
  <si>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</si>
  <si>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</si>
  <si>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</si>
  <si>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</si>
  <si>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</si>
  <si>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</si>
  <si>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</si>
  <si>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</si>
  <si>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</si>
  <si>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</si>
  <si>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</si>
  <si>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</si>
  <si>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</si>
  <si>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</si>
  <si>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</si>
  <si>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</si>
  <si>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</si>
  <si>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</si>
  <si>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súb.</t>
  </si>
  <si>
    <t>Montáž doplnkových konštrukcií - z profilov. materiálov</t>
  </si>
  <si>
    <t>kg</t>
  </si>
  <si>
    <t>256</t>
  </si>
  <si>
    <t>Presun hmôt pre kovové stavebné doplnkové konštrukcie v objektoch výšky nad 6 do 12 m</t>
  </si>
  <si>
    <t>Stavebno montážne práce náročné ucelené - odborné, tvorivé remeselné (Tr 3) v rozsahu viac ako 8 hodín, systémová skúška</t>
  </si>
  <si>
    <t>hod</t>
  </si>
  <si>
    <t>512</t>
  </si>
  <si>
    <t>Stavebno montážne práce najnáročnejšie na odbornosť - prehliadky pracoviska a revízie (Tr 4) tlaková skúška</t>
  </si>
  <si>
    <t>Odborné práce, revízna správa</t>
  </si>
  <si>
    <t>SO 01 - E1.5 - Plynoinštalácie</t>
  </si>
  <si>
    <t xml:space="preserve">    723 - Zdravotechnika - plynovod</t>
  </si>
  <si>
    <t xml:space="preserve">    731 - Ústredné kúrenie - kotolne</t>
  </si>
  <si>
    <t xml:space="preserve">    783 - Dokončovacie práce - nátery</t>
  </si>
  <si>
    <t xml:space="preserve">    23-M - Montáže potrubia</t>
  </si>
  <si>
    <t>Vybúranie a demontáž plynových zariadení a súčastí na vnútorných rozvodoch, vrátane odvozu a likvidácie odpadu,-0,08400t</t>
  </si>
  <si>
    <t>-1881040144</t>
  </si>
  <si>
    <t>-2035266471</t>
  </si>
  <si>
    <t>1048887608</t>
  </si>
  <si>
    <t>-1824793585</t>
  </si>
  <si>
    <t>122133764</t>
  </si>
  <si>
    <t>Montáž protipožiarnej manžety na prestup potrubia d 126-170 mm, EI120, z jednej strany</t>
  </si>
  <si>
    <t>770983312</t>
  </si>
  <si>
    <t>2028141971</t>
  </si>
  <si>
    <t>537454676</t>
  </si>
  <si>
    <t>-1317851692</t>
  </si>
  <si>
    <t>Potrubie z oceľových rúrok závitových čiernych spájaných zvarovaním - akosť 11 353.0 DN 15</t>
  </si>
  <si>
    <t>2002789927</t>
  </si>
  <si>
    <t>Potrubie z oceľových rúrok hladkých čiernych spájaných zvarov. akosť 11 353.0 D 25/2, 6</t>
  </si>
  <si>
    <t>1584311553</t>
  </si>
  <si>
    <t>Potrubie z oceľových rúrok hladkých čiernych spájaných zvarov. akosť 11 353.0 D 31, 8/2,6</t>
  </si>
  <si>
    <t>1444527113</t>
  </si>
  <si>
    <t>Potrubie z oceľových rúrok hladkých čiernych spájaných zvarov. akosť 11 353.0 D 38/2, 6</t>
  </si>
  <si>
    <t>1591809398</t>
  </si>
  <si>
    <t>Potrubie z oceľových rúrok hladkých čiernych spájaných zvarov. akosť 11 353.0 D 57/2, 9</t>
  </si>
  <si>
    <t>519551555</t>
  </si>
  <si>
    <t>Potrubie z oceľových rúrok hladkých čiernych spájaných zvarov. akosť 11 353.0 D 76/3, 2</t>
  </si>
  <si>
    <t>252891024</t>
  </si>
  <si>
    <t>Potrubie z oceľových rúrok hladkých čiernych spájaných zvarov. akosť 11 353.0 D 89/3, 6</t>
  </si>
  <si>
    <t>856877553</t>
  </si>
  <si>
    <t>Potrubie z oceľových rúrok hladkých čiernych spájaných zvarov. akosť 11 353.0 D 108/4</t>
  </si>
  <si>
    <t>1308343430</t>
  </si>
  <si>
    <t>Potrubie z oceľových rúrok hladkých čiernych spájaných zvarov. akosť 11 353.0 D 219/6, 3</t>
  </si>
  <si>
    <t>208127533</t>
  </si>
  <si>
    <t>Potrubie z oceľových rúrok hladkých čiernych, chránička D 38/2,6</t>
  </si>
  <si>
    <t>-866236287</t>
  </si>
  <si>
    <t>Potrubie z oceľových rúrok hladkých čiernych, chránička D 44,5/2</t>
  </si>
  <si>
    <t>1600778548</t>
  </si>
  <si>
    <t>Potrubie z oceľových rúrok hladkých čiernych, chránička D 89/3,6</t>
  </si>
  <si>
    <t>-1629770226</t>
  </si>
  <si>
    <t>Potrubie z oceľových rúrok hladkých čiernych, chránička D 108/4</t>
  </si>
  <si>
    <t>-1427035286</t>
  </si>
  <si>
    <t>Potrubie z oceľových rúrok hladkých čiernych, chránička D 133/4,5</t>
  </si>
  <si>
    <t>-424790221</t>
  </si>
  <si>
    <t>Potrubie z oceľových rúrok hladkých čiernych, chránička D 159/4,5</t>
  </si>
  <si>
    <t>-1229114954</t>
  </si>
  <si>
    <t>Prípojka plynovodná z oceľových rúrok závitových čiernych spájaných na závit DN 15</t>
  </si>
  <si>
    <t>-1562987699</t>
  </si>
  <si>
    <t>Prípojka plynovodná z oceľových rúrok závitových čiernych spájaných na závit DN 20</t>
  </si>
  <si>
    <t>708952506</t>
  </si>
  <si>
    <t>Prípojka plynovodná z oceľových rúrok závitových čiernych spájaných na závit DN 32</t>
  </si>
  <si>
    <t>1186880055</t>
  </si>
  <si>
    <t>Oprava plynovodného potrubia odvzdušnenie a napustenie potrubia</t>
  </si>
  <si>
    <t>1386955596</t>
  </si>
  <si>
    <t>Oprava plynovodného potrubia neúradná tlaková skúška doterajšieho potrubia</t>
  </si>
  <si>
    <t>-1599721886</t>
  </si>
  <si>
    <t>Montáž prírubového posúvača plochého, hlavicového,guľového kohútika,plyn.filtra DN50</t>
  </si>
  <si>
    <t>-1949133075</t>
  </si>
  <si>
    <t>-1699054759</t>
  </si>
  <si>
    <t>Montáž Flexibilnej hadice pre plyn pre bajonetové uzávery</t>
  </si>
  <si>
    <t>-1931996420</t>
  </si>
  <si>
    <t>-269822210</t>
  </si>
  <si>
    <t>-905208092</t>
  </si>
  <si>
    <t>Montáž armatúr plynových s dvoma závitmi G 1/2 ostatné typy</t>
  </si>
  <si>
    <t>158491983</t>
  </si>
  <si>
    <t>1515643990</t>
  </si>
  <si>
    <t>Montáž armatúr plynových s dvoma závitmi G 3/4 ostatné typy</t>
  </si>
  <si>
    <t>-2080162850</t>
  </si>
  <si>
    <t>-1942959655</t>
  </si>
  <si>
    <t>Montáž armatúr plynových s dvoma závitmi G 1 1/4 ostatné typy</t>
  </si>
  <si>
    <t>-269823609</t>
  </si>
  <si>
    <t>-814026952</t>
  </si>
  <si>
    <t>Montáž armatúr plynových s dvoma závitmi G 2 ostatné typy</t>
  </si>
  <si>
    <t>-1411682036</t>
  </si>
  <si>
    <t>-484725862</t>
  </si>
  <si>
    <t>Oprava rozvodov potrubí z oceľových rúrok zaslepenie potrubia dienkom priemer 219</t>
  </si>
  <si>
    <t>-1941894754</t>
  </si>
  <si>
    <t>Ostatné meracie armatúry, montáž návarka M 20 x 1,5</t>
  </si>
  <si>
    <t>912219381</t>
  </si>
  <si>
    <t>Návarok priamy M20x1,5 mm - 19 mm</t>
  </si>
  <si>
    <t>-2129262139</t>
  </si>
  <si>
    <t>Kondenzačná slučka zahnutá PN 250, k privareniu M20x1,5 mm</t>
  </si>
  <si>
    <t>-810712803</t>
  </si>
  <si>
    <t>Snímač tlakovej diferencie kvapalín a plynov, 0 až 6 bar, DC 0 až 10 V</t>
  </si>
  <si>
    <t>568038212</t>
  </si>
  <si>
    <t>Montáž teplomeru technického axiálneho priemer 100 mm dĺžka 200 mm</t>
  </si>
  <si>
    <t>-1700756609</t>
  </si>
  <si>
    <t>1779737116</t>
  </si>
  <si>
    <t>Montáž armatúry závit.sjedným závitom, kohútik hadicový a iné plynovodné armatúry G 3/8</t>
  </si>
  <si>
    <t>-1822595460</t>
  </si>
  <si>
    <t>Kohút pre plynovú inštaláciu priamy s nátrubkom K 800 3/8"</t>
  </si>
  <si>
    <t>-224493684</t>
  </si>
  <si>
    <t>-1805083804</t>
  </si>
  <si>
    <t>Presun hmôt pre vnútorný plynovod v objektoch výšky nad 6 do 12 m</t>
  </si>
  <si>
    <t>1346169628</t>
  </si>
  <si>
    <t>Montáž nerezový komín DN 150 do výšky 8 m</t>
  </si>
  <si>
    <t>-565465914</t>
  </si>
  <si>
    <t>Montáž nerezový komín DN 200 do výšky 8 m</t>
  </si>
  <si>
    <t>1647395735</t>
  </si>
  <si>
    <t>412405103</t>
  </si>
  <si>
    <t>-672256529</t>
  </si>
  <si>
    <t>-1606033468</t>
  </si>
  <si>
    <t>208273176</t>
  </si>
  <si>
    <t>118791357</t>
  </si>
  <si>
    <t>-1259642816</t>
  </si>
  <si>
    <t>-1862930132</t>
  </si>
  <si>
    <t>2059454552</t>
  </si>
  <si>
    <t>1689206760</t>
  </si>
  <si>
    <t>-1268387689</t>
  </si>
  <si>
    <t>1059006414</t>
  </si>
  <si>
    <t>-1761370445</t>
  </si>
  <si>
    <t>1765886861</t>
  </si>
  <si>
    <t>-1535535934</t>
  </si>
  <si>
    <t>-1120492271</t>
  </si>
  <si>
    <t>-831401279</t>
  </si>
  <si>
    <t>-642805597</t>
  </si>
  <si>
    <t>1403815512</t>
  </si>
  <si>
    <t>234063100</t>
  </si>
  <si>
    <t>1830334860</t>
  </si>
  <si>
    <t>-704246854</t>
  </si>
  <si>
    <t>-1862733504</t>
  </si>
  <si>
    <t>-1144292946</t>
  </si>
  <si>
    <t>-300342849</t>
  </si>
  <si>
    <t>990838203</t>
  </si>
  <si>
    <t>-929568162</t>
  </si>
  <si>
    <t>2125787524</t>
  </si>
  <si>
    <t>1632986709</t>
  </si>
  <si>
    <t>-116381693</t>
  </si>
  <si>
    <t>-835361494</t>
  </si>
  <si>
    <t>-465776682</t>
  </si>
  <si>
    <t>11275807</t>
  </si>
  <si>
    <t>-1745830708</t>
  </si>
  <si>
    <t>287387534</t>
  </si>
  <si>
    <t>Presun hmôt pre kotolne umiestnené vo výške (hĺbke) nad 6 do 12 m</t>
  </si>
  <si>
    <t>575278016</t>
  </si>
  <si>
    <t>651523799</t>
  </si>
  <si>
    <t>220535973</t>
  </si>
  <si>
    <t>Montáž plechovej skrinky bez vybavenia</t>
  </si>
  <si>
    <t>-1908783569</t>
  </si>
  <si>
    <t>Skrinka plechová 1000x800x300 mm</t>
  </si>
  <si>
    <t>-311711758</t>
  </si>
  <si>
    <t>Montáž dvierok kovových lakovaných</t>
  </si>
  <si>
    <t>-2091509667</t>
  </si>
  <si>
    <t>Dvierka plechové 1000x800 mm</t>
  </si>
  <si>
    <t>-173107603</t>
  </si>
  <si>
    <t>95789475</t>
  </si>
  <si>
    <t>Nátery kov.potr.a armatúr syntetické farby bielej armatúr do DN 100 mm dvojnás. 1x s emailovaním - 105µm</t>
  </si>
  <si>
    <t>2054732429</t>
  </si>
  <si>
    <t>Predbežná tlaková skúška vodou DN 80</t>
  </si>
  <si>
    <t>1767544146</t>
  </si>
  <si>
    <t>Hlavná tlaková skúška vzduchom 0, 6 MPa - STN 38 6413 DN 80</t>
  </si>
  <si>
    <t>-951227881</t>
  </si>
  <si>
    <t>Príprava na tlakovú skúšku vzduchom a vodou do 0,6 MPa</t>
  </si>
  <si>
    <t>úsek</t>
  </si>
  <si>
    <t>1048653975</t>
  </si>
  <si>
    <t>Príprava na odstránenie plynu z potrubia dusíkom</t>
  </si>
  <si>
    <t>1689614934</t>
  </si>
  <si>
    <t>Odstránenie plynu z potrubia dusíkom   DN 80</t>
  </si>
  <si>
    <t>1637955995</t>
  </si>
  <si>
    <t>Napustenie potrubia  OPZ</t>
  </si>
  <si>
    <t>748142289</t>
  </si>
  <si>
    <t>Navarenie kábla na anódové uzemnenie</t>
  </si>
  <si>
    <t>1656951468</t>
  </si>
  <si>
    <t>Montáž uzemnenia galvanickou anódou</t>
  </si>
  <si>
    <t>-596162867</t>
  </si>
  <si>
    <t>-1062488152</t>
  </si>
  <si>
    <t>-341285843</t>
  </si>
  <si>
    <t>1911325722</t>
  </si>
  <si>
    <t>Myjava, Staromyjavská 59</t>
  </si>
  <si>
    <t>NsP Myjava</t>
  </si>
  <si>
    <t>Ing. Norbert Jokay</t>
  </si>
  <si>
    <t>Protipožiarny akrylátový tmel v tube, objem 310 ml</t>
  </si>
  <si>
    <t>Doska tepelnoizolačná pevná a pružná, 60x600x1000 mm, technická izolácia z kamennej vlny pre izolovanie nádrží do maximálnej prevádzkovej teploty 660°C</t>
  </si>
  <si>
    <t>Dodatočná protipožiarna manžeta s puzdrom z pozinkovanej ocele, ktorá vytvára protipožiarnu a protidymovú bariéru okolo existujúcich prestupov potrubí -125/5", D 125 mm</t>
  </si>
  <si>
    <t>Dodatočná protipožiarna manžeta s puzdrom z pozinkovanej ocele, ktorá vytvára protipožiarnu a protidymovú bariéru okolo existujúcich prestupov potrubí -160/6", D 160 mm</t>
  </si>
  <si>
    <t>Ventil membránový prírubový BAP DN50-NT-B-Rp2-SOLO-R</t>
  </si>
  <si>
    <t>Hadica flexibilná dvojplášťová pre bajonetové uzávery na plyn, 1/2"F x RS, dĺ. 500 mm, nerez ocel AISI 316</t>
  </si>
  <si>
    <t>Hadica flexibilná dvojplášťová pre bajonetové uzávery na plyn, 1/2"F x RS, dĺ. 1000 mm, nerez ocel AISI 316</t>
  </si>
  <si>
    <t>Guľový uzáver na plyn 1/2", FF, páčka, plnoprietokový, niklovaná mosadz</t>
  </si>
  <si>
    <t>Guľový uzáver plyn, 3/4", FF, páčka, niklovaná mosadz</t>
  </si>
  <si>
    <t>Guľový uzáver plyn, 5/4", FF, páčka, niklovaná mosadz</t>
  </si>
  <si>
    <t>Guľový uzáver plyn, 2", FF, páčka, niklovaná mosadz</t>
  </si>
  <si>
    <t>Teplomer axiálny d 100 mm, pripojenie 1/2" zadné s jímkou dĺžky 200 mm, rozsah 0-120 °C</t>
  </si>
  <si>
    <t>Vzorkovací uzáver plynu rohový MET, d 14 mm, 1/2" F, páčka, niklovaná mosadz</t>
  </si>
  <si>
    <t>Dĺžkový diel ROU 1.10.03, DN 150, dĺžka 1000 mm, pre trojvrstvový komínový systém z nehrdzavejúcej ocele ERS/EAD</t>
  </si>
  <si>
    <t>Dĺžkový diel ROU 1.10.03, DN 200, dĺžka 1000 mm, pre trojvrstvový komínový systém z nehrdzavejúcej ocele ERS/EAD</t>
  </si>
  <si>
    <t>Dĺžkový diel ROU 1.10.03, DN 150, dĺžka 500 mm, pre trojvrstvový komínový systém z nehrdzavejúcej ocele ERS/EAD</t>
  </si>
  <si>
    <t>Dĺžkový diel ROU 1.10.03, DN 200, dĺžka 500 mm, pre trojvrstvový komínový systém z nehrdzavejúcej ocele ERS/EAD</t>
  </si>
  <si>
    <t>Tlmič hluku spalín SAU 1.13.03, DN 150, dĺžka 1000 mm, absorbčný, pre trojvrstvový komínový systém z nehrdzavejúcej ocele ERS/EAD</t>
  </si>
  <si>
    <t>Tlmič hluku spalín SAU 1.13.03, DN 200, dĺžka 1000 mm, absorbčný, pre trojvrstvový komínový systém z nehrdzavejúcej ocele ERS/EAD</t>
  </si>
  <si>
    <t>Koleno 15° BSU 2.11.15, DN 150, pre trojvrstvový komínový systém z nehrdzavejúcej ocele ERS/EAD</t>
  </si>
  <si>
    <t xml:space="preserve">Koleno 15° BSU 2.11.15, DN 200, pre trojvrstvový komínový systém z nehrdzavejúcej ocele ERS/EAD </t>
  </si>
  <si>
    <t>Zaúsťovací diel 87° ESU 2.40.87, DN 150, s upínacou platňou, pre trojvrstvový komínový systém z nehrdzavejúcej ocele ERS/EAD</t>
  </si>
  <si>
    <t>Zaúsťovací diel 87° ESU 2.40.87, DN 200, s upínacou platňou, pre trojvrstvový komínový systém z nehrdzavejúcej ocele ERS/EAD</t>
  </si>
  <si>
    <t>Prípojka spotrebiča KAU 4.11.13, DN 150, pripojenie nasunutím, pre trojvrstvový komínový systém z nehrdzavejúcej ocele ERS/EAD</t>
  </si>
  <si>
    <t>Prípojka spotrebiča KAU 4.11.13, DN 200, pripojenie nasunutím, pre trojvrstvový komínový systém z nehrdzavejúcej ocele ERS/EAD</t>
  </si>
  <si>
    <t>Uzemňovacia objímka HAL 5.78.03, DN 150, pre trojvrstvový komínový systém z nehrdzavejúcej ocele ERS/EAD</t>
  </si>
  <si>
    <t>Uzemňovacia objímka HAL 5.78.03, DN 200, pre trojvrstvový komínový systém z nehrdzavejúcej ocele ERS/EAD</t>
  </si>
  <si>
    <t>Kontrolný otvor 120/180 mm, REU 6.25.25, DN 150, pre trojvrstvový komínový systém z nehrdzavejúcej ocele ERS/EAD</t>
  </si>
  <si>
    <t>Kontrolný otvor 120/180 mm, REU 6.25.25, DN 200, pre trojvrstvový komínový systém z nehrdzavejúcej ocele ERS/EAD</t>
  </si>
  <si>
    <t>Prechodový diel EAD/AGS USU 5.16.23, DN 150, dĺžka 160 mm, pre trojvrstvový komínový systém z nehrdzavejúcej ocele ERS/EAD</t>
  </si>
  <si>
    <t>Prechodový diel EAD/AGS USU 5.16.23, DN 200, dĺžka 160 mm, pre trojvrstvový komínový systém z nehrdzavejúcej ocele ERS/EAD</t>
  </si>
  <si>
    <t>Zberač kondenzátu KOU 6.31.13, DN 150, s upínacou platňou a nátrubkom R1/2", pre trojvrstvový komínový systém z nehrdzavejúcej ocele ERS/EAD</t>
  </si>
  <si>
    <t>Zberač kondenzátu KOU 6.31.13, DN 200, s upínacou platňou a nátrubkom R1/2", pre trojvrstvový komínový systém z nehrdzavejúcej ocele ERS/EAD</t>
  </si>
  <si>
    <t>Ukončovací diel ABU 6.40.03, DN 150, dĺžka 150 mm, pre trojvrstvový komínový systém z nehrdzavejúcej ocele ERS/EAD</t>
  </si>
  <si>
    <t>Ukončovací diel ABU 6.40.03, DN 200, dĺžka 150 mm, pre trojvrstvový komínový systém z nehrdzavejúcej ocele ERS/EAD</t>
  </si>
  <si>
    <t>Kryt komína AHM 6.41.13, DN 150, dĺžka 205 mm, pre trojvrstvový komínový systém z nehrdzavejúcej ocele ERS/EAD</t>
  </si>
  <si>
    <t>Kryt komína AHM 6.41.13, DN 200, dĺžka 255 mm, pre trojvrstvový komínový systém z nehrdzavejúcej ocele ERS/EAD</t>
  </si>
  <si>
    <t>Ochranný veniec WTK 6.52.03, DN 150, dĺžka 100 mm, pre strešnú prechodku, komínové systémy z nehrdzavejúcej ocele ERS/EAD</t>
  </si>
  <si>
    <t>Ochranný veniec WTK 6.52.03, DN 200, dĺžka 100 mm, pre strešnú prechodku, komínové systémy z nehrdzavejúcej ocele ERS/EAD</t>
  </si>
  <si>
    <t>Strešná podpera HAL 9.11.33, DN 150, pre trojvrstvový komínový systém z nehrdzavejúcej ocele ERS/EAD</t>
  </si>
  <si>
    <t>Strešná podpera HAL 9.11.33, DN 200, pre trojvrstvový komínový systém z nehrdzavejúcej ocele ERS/EAD</t>
  </si>
  <si>
    <t>Upevňovacia objímka HAL 9.11.53, DN 150, 3-bodová, pre trojvrstvový komínový systém z nehrdzavejúcej ocele ERS/EAD</t>
  </si>
  <si>
    <t>Upevňovacia objímka HAL 9.11.53, DN 200, 3-bodová, pre trojvrstvový komínový systém z nehrdzavejúcej ocele ERS/EAD</t>
  </si>
  <si>
    <t>Stenová konzola HAL 9.20.13, DN 150, vzdialenosť od steny 50-66 mm, pre trojvrstvový komínový systém z nehrdzavejúcej ocele ERS/EAD</t>
  </si>
  <si>
    <t>Stenová konzola HAL 9.20.13, DN 200, vzdialenosť od steny 50-66 mm, pre trojvrstvový komínový systém z nehrdzavejúcej ocele ERS/EAD</t>
  </si>
  <si>
    <t>Platňa HAL 9.22.13, DN 150, pre montáž komína na stenovú konzolu, trojvrstvový komínový systém z nehrdzavejúcej ocele ERS/EAD</t>
  </si>
  <si>
    <t>Platňa HAL 9.22.13, DN 200, pre montáž komína na stenovú konzolu, trojvrstvový komínový systém z nehrdzavejúcej ocele ERS/EAD</t>
  </si>
  <si>
    <t>Kotviace príslušenstvo, nosník, podložka, závitová tyč, potrubná objímka, ...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</si>
</sst>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5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6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7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8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3" fillId="0" borderId="2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1" fillId="0" borderId="10" xfId="0" applyNumberFormat="1" applyFont="1" applyBorder="1" applyAlignment="1"/>
    <xf numFmtId="166" fontId="21" fillId="0" borderId="11" xfId="0" applyNumberFormat="1" applyFont="1" applyBorder="1" applyAlignment="1"/>
    <xf numFmtId="167" fontId="2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2" xfId="0" applyFont="1" applyBorder="1" applyAlignment="1"/>
    <xf numFmtId="166" fontId="7" fillId="0" borderId="0" xfId="0" applyNumberFormat="1" applyFont="1" applyBorder="1" applyAlignment="1"/>
    <xf numFmtId="166" fontId="7" fillId="0" borderId="13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167" fontId="0" fillId="0" borderId="23" xfId="0" applyNumberFormat="1" applyFont="1" applyBorder="1" applyAlignment="1" applyProtection="1">
      <alignment vertical="center"/>
      <protection locked="0"/>
    </xf>
    <xf numFmtId="167" fontId="5" fillId="0" borderId="21" xfId="0" applyNumberFormat="1" applyFont="1" applyBorder="1" applyAlignment="1"/>
    <xf numFmtId="167" fontId="5" fillId="0" borderId="21" xfId="0" applyNumberFormat="1" applyFont="1" applyBorder="1" applyAlignment="1">
      <alignment vertical="center"/>
    </xf>
    <xf numFmtId="167" fontId="23" fillId="0" borderId="23" xfId="0" applyNumberFormat="1" applyFont="1" applyBorder="1" applyAlignment="1" applyProtection="1">
      <alignment vertical="center"/>
      <protection locked="0"/>
    </xf>
    <xf numFmtId="167" fontId="6" fillId="0" borderId="15" xfId="0" applyNumberFormat="1" applyFont="1" applyBorder="1" applyAlignment="1"/>
    <xf numFmtId="167" fontId="6" fillId="0" borderId="15" xfId="0" applyNumberFormat="1" applyFont="1" applyBorder="1" applyAlignment="1">
      <alignment vertical="center"/>
    </xf>
    <xf numFmtId="167" fontId="6" fillId="0" borderId="21" xfId="0" applyNumberFormat="1" applyFont="1" applyBorder="1" applyAlignment="1"/>
    <xf numFmtId="167" fontId="6" fillId="0" borderId="21" xfId="0" applyNumberFormat="1" applyFont="1" applyBorder="1" applyAlignment="1">
      <alignment vertical="center"/>
    </xf>
    <xf numFmtId="167" fontId="5" fillId="0" borderId="10" xfId="0" applyNumberFormat="1" applyFont="1" applyBorder="1" applyAlignment="1"/>
    <xf numFmtId="167" fontId="5" fillId="0" borderId="1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10" fillId="2" borderId="0" xfId="1" applyFont="1" applyFill="1" applyAlignment="1" applyProtection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4" fontId="8" fillId="0" borderId="0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165" fontId="2" fillId="0" borderId="0" xfId="0" applyNumberFormat="1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4" fontId="18" fillId="4" borderId="0" xfId="0" applyNumberFormat="1" applyFont="1" applyFill="1" applyBorder="1" applyAlignment="1">
      <alignment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167" fontId="18" fillId="0" borderId="10" xfId="0" applyNumberFormat="1" applyFont="1" applyBorder="1" applyAlignment="1"/>
    <xf numFmtId="167" fontId="3" fillId="0" borderId="10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0" fontId="0" fillId="0" borderId="20" xfId="0" applyFont="1" applyBorder="1" applyAlignment="1" applyProtection="1">
      <alignment horizontal="left" vertical="center" wrapText="1"/>
      <protection locked="0"/>
    </xf>
    <xf numFmtId="0" fontId="0" fillId="0" borderId="21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23" fillId="0" borderId="20" xfId="0" applyFont="1" applyBorder="1" applyAlignment="1" applyProtection="1">
      <alignment horizontal="left" vertical="center" wrapText="1"/>
      <protection locked="0"/>
    </xf>
    <xf numFmtId="0" fontId="23" fillId="0" borderId="21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243"/>
  <sheetViews>
    <sheetView showGridLines="0" tabSelected="1" workbookViewId="0">
      <pane ySplit="1" topLeftCell="A2" activePane="bottomLeft" state="frozen"/>
      <selection pane="bottomLeft" activeCell="C4" sqref="C4:Q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52"/>
      <c r="B1" s="6"/>
      <c r="C1" s="6"/>
      <c r="D1" s="7" t="s">
        <v>0</v>
      </c>
      <c r="E1" s="6"/>
      <c r="F1" s="8" t="s">
        <v>42</v>
      </c>
      <c r="G1" s="8"/>
      <c r="H1" s="116" t="s">
        <v>43</v>
      </c>
      <c r="I1" s="116"/>
      <c r="J1" s="116"/>
      <c r="K1" s="116"/>
      <c r="L1" s="8" t="s">
        <v>44</v>
      </c>
      <c r="M1" s="6"/>
      <c r="N1" s="6"/>
      <c r="O1" s="7" t="s">
        <v>45</v>
      </c>
      <c r="P1" s="6"/>
      <c r="Q1" s="6"/>
      <c r="R1" s="6"/>
      <c r="S1" s="8" t="s">
        <v>46</v>
      </c>
      <c r="T1" s="8"/>
      <c r="U1" s="52"/>
      <c r="V1" s="52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</row>
    <row r="2" spans="1:66" ht="36.950000000000003" customHeight="1">
      <c r="C2" s="122" t="s">
        <v>3</v>
      </c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S2" s="117" t="s">
        <v>4</v>
      </c>
      <c r="T2" s="118"/>
      <c r="U2" s="118"/>
      <c r="V2" s="118"/>
      <c r="W2" s="118"/>
      <c r="X2" s="118"/>
      <c r="Y2" s="118"/>
      <c r="Z2" s="118"/>
      <c r="AA2" s="118"/>
      <c r="AB2" s="118"/>
      <c r="AC2" s="118"/>
      <c r="AT2" s="11" t="s">
        <v>40</v>
      </c>
    </row>
    <row r="3" spans="1:66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  <c r="AT3" s="11" t="s">
        <v>38</v>
      </c>
    </row>
    <row r="4" spans="1:66" ht="36.950000000000003" customHeight="1">
      <c r="B4" s="15"/>
      <c r="C4" s="124" t="s">
        <v>47</v>
      </c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6"/>
      <c r="T4" s="10" t="s">
        <v>6</v>
      </c>
      <c r="AT4" s="11" t="s">
        <v>2</v>
      </c>
    </row>
    <row r="5" spans="1:66" ht="6.95" customHeight="1">
      <c r="B5" s="15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6"/>
    </row>
    <row r="6" spans="1:66" ht="25.35" customHeight="1">
      <c r="B6" s="15"/>
      <c r="C6" s="17"/>
      <c r="D6" s="20" t="s">
        <v>7</v>
      </c>
      <c r="E6" s="17"/>
      <c r="F6" s="126" t="s">
        <v>8</v>
      </c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7"/>
      <c r="R6" s="16"/>
    </row>
    <row r="7" spans="1:66" s="1" customFormat="1" ht="32.85" customHeight="1">
      <c r="B7" s="22"/>
      <c r="C7" s="23"/>
      <c r="D7" s="19" t="s">
        <v>48</v>
      </c>
      <c r="E7" s="23"/>
      <c r="F7" s="128" t="s">
        <v>206</v>
      </c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23"/>
      <c r="R7" s="24"/>
    </row>
    <row r="8" spans="1:66" s="1" customFormat="1" ht="14.45" customHeight="1">
      <c r="B8" s="22"/>
      <c r="C8" s="23"/>
      <c r="D8" s="20" t="s">
        <v>9</v>
      </c>
      <c r="E8" s="23"/>
      <c r="F8" s="18" t="s">
        <v>1</v>
      </c>
      <c r="G8" s="23"/>
      <c r="H8" s="23"/>
      <c r="I8" s="23"/>
      <c r="J8" s="23"/>
      <c r="K8" s="23"/>
      <c r="L8" s="23"/>
      <c r="M8" s="20" t="s">
        <v>10</v>
      </c>
      <c r="N8" s="23"/>
      <c r="O8" s="18" t="s">
        <v>1</v>
      </c>
      <c r="P8" s="23"/>
      <c r="Q8" s="23"/>
      <c r="R8" s="24"/>
    </row>
    <row r="9" spans="1:66" s="1" customFormat="1" ht="14.45" customHeight="1">
      <c r="B9" s="22"/>
      <c r="C9" s="23"/>
      <c r="D9" s="20" t="s">
        <v>11</v>
      </c>
      <c r="E9" s="23"/>
      <c r="F9" s="18" t="s">
        <v>374</v>
      </c>
      <c r="G9" s="23"/>
      <c r="H9" s="23"/>
      <c r="I9" s="23"/>
      <c r="J9" s="23"/>
      <c r="K9" s="23"/>
      <c r="L9" s="23"/>
      <c r="M9" s="20" t="s">
        <v>12</v>
      </c>
      <c r="N9" s="23"/>
      <c r="O9" s="129"/>
      <c r="P9" s="129"/>
      <c r="Q9" s="23"/>
      <c r="R9" s="24"/>
    </row>
    <row r="10" spans="1:66" s="1" customFormat="1" ht="10.9" customHeight="1"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4"/>
    </row>
    <row r="11" spans="1:66" s="1" customFormat="1" ht="14.45" customHeight="1">
      <c r="B11" s="22"/>
      <c r="C11" s="23"/>
      <c r="D11" s="20" t="s">
        <v>13</v>
      </c>
      <c r="E11" s="23"/>
      <c r="F11" s="23"/>
      <c r="G11" s="23"/>
      <c r="H11" s="23"/>
      <c r="I11" s="23"/>
      <c r="J11" s="23"/>
      <c r="K11" s="23"/>
      <c r="L11" s="23"/>
      <c r="M11" s="20" t="s">
        <v>14</v>
      </c>
      <c r="N11" s="23"/>
      <c r="O11" s="114"/>
      <c r="P11" s="114"/>
      <c r="Q11" s="23"/>
      <c r="R11" s="24"/>
    </row>
    <row r="12" spans="1:66" s="1" customFormat="1" ht="18" customHeight="1">
      <c r="B12" s="22"/>
      <c r="C12" s="23"/>
      <c r="D12" s="23"/>
      <c r="E12" s="18" t="s">
        <v>375</v>
      </c>
      <c r="F12" s="23"/>
      <c r="G12" s="23"/>
      <c r="H12" s="23"/>
      <c r="I12" s="23"/>
      <c r="J12" s="23"/>
      <c r="K12" s="23"/>
      <c r="L12" s="23"/>
      <c r="M12" s="20" t="s">
        <v>15</v>
      </c>
      <c r="N12" s="23"/>
      <c r="O12" s="114"/>
      <c r="P12" s="114"/>
      <c r="Q12" s="23"/>
      <c r="R12" s="24"/>
    </row>
    <row r="13" spans="1:66" s="1" customFormat="1" ht="6.95" customHeight="1"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</row>
    <row r="14" spans="1:66" s="1" customFormat="1" ht="14.45" customHeight="1">
      <c r="B14" s="22"/>
      <c r="C14" s="23"/>
      <c r="D14" s="20" t="s">
        <v>16</v>
      </c>
      <c r="E14" s="23"/>
      <c r="F14" s="23"/>
      <c r="G14" s="23"/>
      <c r="H14" s="23"/>
      <c r="I14" s="23"/>
      <c r="J14" s="23"/>
      <c r="K14" s="23"/>
      <c r="L14" s="23"/>
      <c r="M14" s="20" t="s">
        <v>14</v>
      </c>
      <c r="N14" s="23"/>
      <c r="O14" s="114"/>
      <c r="P14" s="114"/>
      <c r="Q14" s="23"/>
      <c r="R14" s="24"/>
    </row>
    <row r="15" spans="1:66" s="1" customFormat="1" ht="18" customHeight="1">
      <c r="B15" s="22"/>
      <c r="C15" s="23"/>
      <c r="D15" s="23"/>
      <c r="E15" s="18"/>
      <c r="F15" s="23"/>
      <c r="G15" s="23"/>
      <c r="H15" s="23"/>
      <c r="I15" s="23"/>
      <c r="J15" s="23"/>
      <c r="K15" s="23"/>
      <c r="L15" s="23"/>
      <c r="M15" s="20" t="s">
        <v>15</v>
      </c>
      <c r="N15" s="23"/>
      <c r="O15" s="114"/>
      <c r="P15" s="114"/>
      <c r="Q15" s="23"/>
      <c r="R15" s="24"/>
    </row>
    <row r="16" spans="1:66" s="1" customFormat="1" ht="6.95" customHeight="1"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</row>
    <row r="17" spans="2:18" s="1" customFormat="1" ht="14.45" customHeight="1">
      <c r="B17" s="22"/>
      <c r="C17" s="23"/>
      <c r="D17" s="20" t="s">
        <v>17</v>
      </c>
      <c r="E17" s="23"/>
      <c r="F17" s="23"/>
      <c r="G17" s="23"/>
      <c r="H17" s="23"/>
      <c r="I17" s="23"/>
      <c r="J17" s="23"/>
      <c r="K17" s="23"/>
      <c r="L17" s="23"/>
      <c r="M17" s="20" t="s">
        <v>14</v>
      </c>
      <c r="N17" s="23"/>
      <c r="O17" s="114"/>
      <c r="P17" s="114"/>
      <c r="Q17" s="23"/>
      <c r="R17" s="24"/>
    </row>
    <row r="18" spans="2:18" s="1" customFormat="1" ht="18" customHeight="1">
      <c r="B18" s="22"/>
      <c r="C18" s="23"/>
      <c r="D18" s="23"/>
      <c r="E18" s="18" t="s">
        <v>376</v>
      </c>
      <c r="F18" s="23"/>
      <c r="G18" s="23"/>
      <c r="H18" s="23"/>
      <c r="I18" s="23"/>
      <c r="J18" s="23"/>
      <c r="K18" s="23"/>
      <c r="L18" s="23"/>
      <c r="M18" s="20" t="s">
        <v>15</v>
      </c>
      <c r="N18" s="23"/>
      <c r="O18" s="114"/>
      <c r="P18" s="114"/>
      <c r="Q18" s="23"/>
      <c r="R18" s="24"/>
    </row>
    <row r="19" spans="2:18" s="1" customFormat="1" ht="6.95" customHeight="1"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4"/>
    </row>
    <row r="20" spans="2:18" s="1" customFormat="1" ht="14.45" customHeight="1">
      <c r="B20" s="22"/>
      <c r="C20" s="23"/>
      <c r="D20" s="20" t="s">
        <v>18</v>
      </c>
      <c r="E20" s="23"/>
      <c r="F20" s="23"/>
      <c r="G20" s="23"/>
      <c r="H20" s="23"/>
      <c r="I20" s="23"/>
      <c r="J20" s="23"/>
      <c r="K20" s="23"/>
      <c r="L20" s="23"/>
      <c r="M20" s="20" t="s">
        <v>14</v>
      </c>
      <c r="N20" s="23"/>
      <c r="O20" s="114"/>
      <c r="P20" s="114"/>
      <c r="Q20" s="23"/>
      <c r="R20" s="24"/>
    </row>
    <row r="21" spans="2:18" s="1" customFormat="1" ht="18" customHeight="1">
      <c r="B21" s="22"/>
      <c r="C21" s="23"/>
      <c r="D21" s="23"/>
      <c r="E21" s="18"/>
      <c r="F21" s="23"/>
      <c r="G21" s="23"/>
      <c r="H21" s="23"/>
      <c r="I21" s="23"/>
      <c r="J21" s="23"/>
      <c r="K21" s="23"/>
      <c r="L21" s="23"/>
      <c r="M21" s="20" t="s">
        <v>15</v>
      </c>
      <c r="N21" s="23"/>
      <c r="O21" s="114"/>
      <c r="P21" s="114"/>
      <c r="Q21" s="23"/>
      <c r="R21" s="24"/>
    </row>
    <row r="22" spans="2:18" s="1" customFormat="1" ht="6.95" customHeight="1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</row>
    <row r="23" spans="2:18" s="1" customFormat="1" ht="14.45" customHeight="1">
      <c r="B23" s="22"/>
      <c r="C23" s="23"/>
      <c r="D23" s="20" t="s">
        <v>19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4"/>
    </row>
    <row r="24" spans="2:18" s="1" customFormat="1" ht="16.5" customHeight="1">
      <c r="B24" s="22"/>
      <c r="C24" s="23"/>
      <c r="D24" s="23"/>
      <c r="E24" s="115" t="s">
        <v>1</v>
      </c>
      <c r="F24" s="115"/>
      <c r="G24" s="115"/>
      <c r="H24" s="115"/>
      <c r="I24" s="115"/>
      <c r="J24" s="115"/>
      <c r="K24" s="115"/>
      <c r="L24" s="115"/>
      <c r="M24" s="23"/>
      <c r="N24" s="23"/>
      <c r="O24" s="23"/>
      <c r="P24" s="23"/>
      <c r="Q24" s="23"/>
      <c r="R24" s="24"/>
    </row>
    <row r="25" spans="2:18" s="1" customFormat="1" ht="6.95" customHeight="1"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</row>
    <row r="26" spans="2:18" s="1" customFormat="1" ht="6.95" customHeight="1">
      <c r="B26" s="22"/>
      <c r="C26" s="23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3"/>
      <c r="R26" s="24"/>
    </row>
    <row r="27" spans="2:18" s="1" customFormat="1" ht="14.45" customHeight="1">
      <c r="B27" s="22"/>
      <c r="C27" s="23"/>
      <c r="D27" s="53" t="s">
        <v>49</v>
      </c>
      <c r="E27" s="23"/>
      <c r="F27" s="23"/>
      <c r="G27" s="23"/>
      <c r="H27" s="23"/>
      <c r="I27" s="23"/>
      <c r="J27" s="23"/>
      <c r="K27" s="23"/>
      <c r="L27" s="23"/>
      <c r="M27" s="119">
        <f>N88</f>
        <v>0</v>
      </c>
      <c r="N27" s="119"/>
      <c r="O27" s="119"/>
      <c r="P27" s="119"/>
      <c r="Q27" s="23"/>
      <c r="R27" s="24"/>
    </row>
    <row r="28" spans="2:18" s="1" customFormat="1" ht="14.45" customHeight="1">
      <c r="B28" s="22"/>
      <c r="C28" s="23"/>
      <c r="D28" s="21" t="s">
        <v>50</v>
      </c>
      <c r="E28" s="23"/>
      <c r="F28" s="23"/>
      <c r="G28" s="23"/>
      <c r="H28" s="23"/>
      <c r="I28" s="23"/>
      <c r="J28" s="23"/>
      <c r="K28" s="23"/>
      <c r="L28" s="23"/>
      <c r="M28" s="119">
        <f>N102</f>
        <v>0</v>
      </c>
      <c r="N28" s="119"/>
      <c r="O28" s="119"/>
      <c r="P28" s="119"/>
      <c r="Q28" s="23"/>
      <c r="R28" s="24"/>
    </row>
    <row r="29" spans="2:18" s="1" customFormat="1" ht="6.95" customHeight="1"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4"/>
    </row>
    <row r="30" spans="2:18" s="1" customFormat="1" ht="25.35" customHeight="1">
      <c r="B30" s="22"/>
      <c r="C30" s="23"/>
      <c r="D30" s="54" t="s">
        <v>20</v>
      </c>
      <c r="E30" s="23"/>
      <c r="F30" s="23"/>
      <c r="G30" s="23"/>
      <c r="H30" s="23"/>
      <c r="I30" s="23"/>
      <c r="J30" s="23"/>
      <c r="K30" s="23"/>
      <c r="L30" s="23"/>
      <c r="M30" s="120">
        <f>ROUND(M27+M28,2)</f>
        <v>0</v>
      </c>
      <c r="N30" s="121"/>
      <c r="O30" s="121"/>
      <c r="P30" s="121"/>
      <c r="Q30" s="23"/>
      <c r="R30" s="24"/>
    </row>
    <row r="31" spans="2:18" s="1" customFormat="1" ht="6.95" customHeight="1">
      <c r="B31" s="22"/>
      <c r="C31" s="23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3"/>
      <c r="R31" s="24"/>
    </row>
    <row r="32" spans="2:18" s="1" customFormat="1" ht="14.45" customHeight="1">
      <c r="B32" s="22"/>
      <c r="C32" s="23"/>
      <c r="D32" s="25" t="s">
        <v>21</v>
      </c>
      <c r="E32" s="25" t="s">
        <v>22</v>
      </c>
      <c r="F32" s="26">
        <v>0.2</v>
      </c>
      <c r="G32" s="55" t="s">
        <v>23</v>
      </c>
      <c r="H32" s="130">
        <f>ROUND((SUM(BE102:BE103)+SUM(BE121:BE242)), 2)</f>
        <v>0</v>
      </c>
      <c r="I32" s="121"/>
      <c r="J32" s="121"/>
      <c r="K32" s="23"/>
      <c r="L32" s="23"/>
      <c r="M32" s="130">
        <f>ROUND(ROUND((SUM(BE102:BE103)+SUM(BE121:BE242)), 2)*F32, 2)</f>
        <v>0</v>
      </c>
      <c r="N32" s="121"/>
      <c r="O32" s="121"/>
      <c r="P32" s="121"/>
      <c r="Q32" s="23"/>
      <c r="R32" s="24"/>
    </row>
    <row r="33" spans="2:18" s="1" customFormat="1" ht="14.45" customHeight="1">
      <c r="B33" s="22"/>
      <c r="C33" s="23"/>
      <c r="D33" s="23"/>
      <c r="E33" s="25" t="s">
        <v>24</v>
      </c>
      <c r="F33" s="26">
        <v>0.2</v>
      </c>
      <c r="G33" s="55" t="s">
        <v>23</v>
      </c>
      <c r="H33" s="130">
        <f>ROUND((SUM(BF102:BF103)+SUM(BF121:BF242)), 2)</f>
        <v>0</v>
      </c>
      <c r="I33" s="121"/>
      <c r="J33" s="121"/>
      <c r="K33" s="23"/>
      <c r="L33" s="23"/>
      <c r="M33" s="130">
        <f>ROUND(ROUND((SUM(BF102:BF103)+SUM(BF121:BF242)), 2)*F33, 2)</f>
        <v>0</v>
      </c>
      <c r="N33" s="121"/>
      <c r="O33" s="121"/>
      <c r="P33" s="121"/>
      <c r="Q33" s="23"/>
      <c r="R33" s="24"/>
    </row>
    <row r="34" spans="2:18" s="1" customFormat="1" ht="14.45" hidden="1" customHeight="1">
      <c r="B34" s="22"/>
      <c r="C34" s="23"/>
      <c r="D34" s="23"/>
      <c r="E34" s="25" t="s">
        <v>25</v>
      </c>
      <c r="F34" s="26">
        <v>0.2</v>
      </c>
      <c r="G34" s="55" t="s">
        <v>23</v>
      </c>
      <c r="H34" s="130">
        <f>ROUND((SUM(BG102:BG103)+SUM(BG121:BG242)), 2)</f>
        <v>0</v>
      </c>
      <c r="I34" s="121"/>
      <c r="J34" s="121"/>
      <c r="K34" s="23"/>
      <c r="L34" s="23"/>
      <c r="M34" s="130">
        <v>0</v>
      </c>
      <c r="N34" s="121"/>
      <c r="O34" s="121"/>
      <c r="P34" s="121"/>
      <c r="Q34" s="23"/>
      <c r="R34" s="24"/>
    </row>
    <row r="35" spans="2:18" s="1" customFormat="1" ht="14.45" hidden="1" customHeight="1">
      <c r="B35" s="22"/>
      <c r="C35" s="23"/>
      <c r="D35" s="23"/>
      <c r="E35" s="25" t="s">
        <v>26</v>
      </c>
      <c r="F35" s="26">
        <v>0.2</v>
      </c>
      <c r="G35" s="55" t="s">
        <v>23</v>
      </c>
      <c r="H35" s="130">
        <f>ROUND((SUM(BH102:BH103)+SUM(BH121:BH242)), 2)</f>
        <v>0</v>
      </c>
      <c r="I35" s="121"/>
      <c r="J35" s="121"/>
      <c r="K35" s="23"/>
      <c r="L35" s="23"/>
      <c r="M35" s="130">
        <v>0</v>
      </c>
      <c r="N35" s="121"/>
      <c r="O35" s="121"/>
      <c r="P35" s="121"/>
      <c r="Q35" s="23"/>
      <c r="R35" s="24"/>
    </row>
    <row r="36" spans="2:18" s="1" customFormat="1" ht="14.45" hidden="1" customHeight="1">
      <c r="B36" s="22"/>
      <c r="C36" s="23"/>
      <c r="D36" s="23"/>
      <c r="E36" s="25" t="s">
        <v>27</v>
      </c>
      <c r="F36" s="26">
        <v>0</v>
      </c>
      <c r="G36" s="55" t="s">
        <v>23</v>
      </c>
      <c r="H36" s="130">
        <f>ROUND((SUM(BI102:BI103)+SUM(BI121:BI242)), 2)</f>
        <v>0</v>
      </c>
      <c r="I36" s="121"/>
      <c r="J36" s="121"/>
      <c r="K36" s="23"/>
      <c r="L36" s="23"/>
      <c r="M36" s="130">
        <v>0</v>
      </c>
      <c r="N36" s="121"/>
      <c r="O36" s="121"/>
      <c r="P36" s="121"/>
      <c r="Q36" s="23"/>
      <c r="R36" s="24"/>
    </row>
    <row r="37" spans="2:18" s="1" customFormat="1" ht="6.95" customHeight="1">
      <c r="B37" s="22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4"/>
    </row>
    <row r="38" spans="2:18" s="1" customFormat="1" ht="25.35" customHeight="1">
      <c r="B38" s="22"/>
      <c r="C38" s="51"/>
      <c r="D38" s="56" t="s">
        <v>28</v>
      </c>
      <c r="E38" s="44"/>
      <c r="F38" s="44"/>
      <c r="G38" s="57" t="s">
        <v>29</v>
      </c>
      <c r="H38" s="58" t="s">
        <v>30</v>
      </c>
      <c r="I38" s="44"/>
      <c r="J38" s="44"/>
      <c r="K38" s="44"/>
      <c r="L38" s="131">
        <f>SUM(M30:M36)</f>
        <v>0</v>
      </c>
      <c r="M38" s="131"/>
      <c r="N38" s="131"/>
      <c r="O38" s="131"/>
      <c r="P38" s="132"/>
      <c r="Q38" s="51"/>
      <c r="R38" s="24"/>
    </row>
    <row r="39" spans="2:18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4"/>
    </row>
    <row r="40" spans="2:18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4"/>
    </row>
    <row r="41" spans="2:18">
      <c r="B41" s="15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6"/>
    </row>
    <row r="42" spans="2:18">
      <c r="B42" s="15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6"/>
    </row>
    <row r="43" spans="2:18">
      <c r="B43" s="15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6"/>
    </row>
    <row r="44" spans="2:18">
      <c r="B44" s="15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6"/>
    </row>
    <row r="45" spans="2:18">
      <c r="B45" s="15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6"/>
    </row>
    <row r="46" spans="2:18">
      <c r="B46" s="15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6"/>
    </row>
    <row r="47" spans="2:18">
      <c r="B47" s="15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6"/>
    </row>
    <row r="48" spans="2:18">
      <c r="B48" s="15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6"/>
    </row>
    <row r="49" spans="2:18">
      <c r="B49" s="15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6"/>
    </row>
    <row r="50" spans="2:18" s="1" customFormat="1" ht="15">
      <c r="B50" s="22"/>
      <c r="C50" s="23"/>
      <c r="D50" s="28" t="s">
        <v>31</v>
      </c>
      <c r="E50" s="29"/>
      <c r="F50" s="29"/>
      <c r="G50" s="29"/>
      <c r="H50" s="30"/>
      <c r="I50" s="23"/>
      <c r="J50" s="28" t="s">
        <v>32</v>
      </c>
      <c r="K50" s="29"/>
      <c r="L50" s="29"/>
      <c r="M50" s="29"/>
      <c r="N50" s="29"/>
      <c r="O50" s="29"/>
      <c r="P50" s="30"/>
      <c r="Q50" s="23"/>
      <c r="R50" s="24"/>
    </row>
    <row r="51" spans="2:18">
      <c r="B51" s="15"/>
      <c r="C51" s="17"/>
      <c r="D51" s="31"/>
      <c r="E51" s="17"/>
      <c r="F51" s="17"/>
      <c r="G51" s="17"/>
      <c r="H51" s="32"/>
      <c r="I51" s="17"/>
      <c r="J51" s="31"/>
      <c r="K51" s="17"/>
      <c r="L51" s="17"/>
      <c r="M51" s="17"/>
      <c r="N51" s="17"/>
      <c r="O51" s="17"/>
      <c r="P51" s="32"/>
      <c r="Q51" s="17"/>
      <c r="R51" s="16"/>
    </row>
    <row r="52" spans="2:18">
      <c r="B52" s="15"/>
      <c r="C52" s="17"/>
      <c r="D52" s="31"/>
      <c r="E52" s="17"/>
      <c r="F52" s="17"/>
      <c r="G52" s="17"/>
      <c r="H52" s="32"/>
      <c r="I52" s="17"/>
      <c r="J52" s="31"/>
      <c r="K52" s="17"/>
      <c r="L52" s="17"/>
      <c r="M52" s="17"/>
      <c r="N52" s="17"/>
      <c r="O52" s="17"/>
      <c r="P52" s="32"/>
      <c r="Q52" s="17"/>
      <c r="R52" s="16"/>
    </row>
    <row r="53" spans="2:18">
      <c r="B53" s="15"/>
      <c r="C53" s="17"/>
      <c r="D53" s="31"/>
      <c r="E53" s="17"/>
      <c r="F53" s="17"/>
      <c r="G53" s="17"/>
      <c r="H53" s="32"/>
      <c r="I53" s="17"/>
      <c r="J53" s="31"/>
      <c r="K53" s="17"/>
      <c r="L53" s="17"/>
      <c r="M53" s="17"/>
      <c r="N53" s="17"/>
      <c r="O53" s="17"/>
      <c r="P53" s="32"/>
      <c r="Q53" s="17"/>
      <c r="R53" s="16"/>
    </row>
    <row r="54" spans="2:18">
      <c r="B54" s="15"/>
      <c r="C54" s="17"/>
      <c r="D54" s="31"/>
      <c r="E54" s="17"/>
      <c r="F54" s="17"/>
      <c r="G54" s="17"/>
      <c r="H54" s="32"/>
      <c r="I54" s="17"/>
      <c r="J54" s="31"/>
      <c r="K54" s="17"/>
      <c r="L54" s="17"/>
      <c r="M54" s="17"/>
      <c r="N54" s="17"/>
      <c r="O54" s="17"/>
      <c r="P54" s="32"/>
      <c r="Q54" s="17"/>
      <c r="R54" s="16"/>
    </row>
    <row r="55" spans="2:18">
      <c r="B55" s="15"/>
      <c r="C55" s="17"/>
      <c r="D55" s="31"/>
      <c r="E55" s="17"/>
      <c r="F55" s="17"/>
      <c r="G55" s="17"/>
      <c r="H55" s="32"/>
      <c r="I55" s="17"/>
      <c r="J55" s="31"/>
      <c r="K55" s="17"/>
      <c r="L55" s="17"/>
      <c r="M55" s="17"/>
      <c r="N55" s="17"/>
      <c r="O55" s="17"/>
      <c r="P55" s="32"/>
      <c r="Q55" s="17"/>
      <c r="R55" s="16"/>
    </row>
    <row r="56" spans="2:18">
      <c r="B56" s="15"/>
      <c r="C56" s="17"/>
      <c r="D56" s="31"/>
      <c r="E56" s="17"/>
      <c r="F56" s="17"/>
      <c r="G56" s="17"/>
      <c r="H56" s="32"/>
      <c r="I56" s="17"/>
      <c r="J56" s="31"/>
      <c r="K56" s="17"/>
      <c r="L56" s="17"/>
      <c r="M56" s="17"/>
      <c r="N56" s="17"/>
      <c r="O56" s="17"/>
      <c r="P56" s="32"/>
      <c r="Q56" s="17"/>
      <c r="R56" s="16"/>
    </row>
    <row r="57" spans="2:18">
      <c r="B57" s="15"/>
      <c r="C57" s="17"/>
      <c r="D57" s="31"/>
      <c r="E57" s="17"/>
      <c r="F57" s="17"/>
      <c r="G57" s="17"/>
      <c r="H57" s="32"/>
      <c r="I57" s="17"/>
      <c r="J57" s="31"/>
      <c r="K57" s="17"/>
      <c r="L57" s="17"/>
      <c r="M57" s="17"/>
      <c r="N57" s="17"/>
      <c r="O57" s="17"/>
      <c r="P57" s="32"/>
      <c r="Q57" s="17"/>
      <c r="R57" s="16"/>
    </row>
    <row r="58" spans="2:18">
      <c r="B58" s="15"/>
      <c r="C58" s="17"/>
      <c r="D58" s="31"/>
      <c r="E58" s="17"/>
      <c r="F58" s="17"/>
      <c r="G58" s="17"/>
      <c r="H58" s="32"/>
      <c r="I58" s="17"/>
      <c r="J58" s="31"/>
      <c r="K58" s="17"/>
      <c r="L58" s="17"/>
      <c r="M58" s="17"/>
      <c r="N58" s="17"/>
      <c r="O58" s="17"/>
      <c r="P58" s="32"/>
      <c r="Q58" s="17"/>
      <c r="R58" s="16"/>
    </row>
    <row r="59" spans="2:18" s="1" customFormat="1" ht="15">
      <c r="B59" s="22"/>
      <c r="C59" s="23"/>
      <c r="D59" s="33" t="s">
        <v>33</v>
      </c>
      <c r="E59" s="34"/>
      <c r="F59" s="34"/>
      <c r="G59" s="35" t="s">
        <v>34</v>
      </c>
      <c r="H59" s="36"/>
      <c r="I59" s="23"/>
      <c r="J59" s="33" t="s">
        <v>33</v>
      </c>
      <c r="K59" s="34"/>
      <c r="L59" s="34"/>
      <c r="M59" s="34"/>
      <c r="N59" s="35" t="s">
        <v>34</v>
      </c>
      <c r="O59" s="34"/>
      <c r="P59" s="36"/>
      <c r="Q59" s="23"/>
      <c r="R59" s="24"/>
    </row>
    <row r="60" spans="2:18">
      <c r="B60" s="15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6"/>
    </row>
    <row r="61" spans="2:18" s="1" customFormat="1" ht="15">
      <c r="B61" s="22"/>
      <c r="C61" s="23"/>
      <c r="D61" s="28" t="s">
        <v>35</v>
      </c>
      <c r="E61" s="29"/>
      <c r="F61" s="29"/>
      <c r="G61" s="29"/>
      <c r="H61" s="30"/>
      <c r="I61" s="23"/>
      <c r="J61" s="28" t="s">
        <v>36</v>
      </c>
      <c r="K61" s="29"/>
      <c r="L61" s="29"/>
      <c r="M61" s="29"/>
      <c r="N61" s="29"/>
      <c r="O61" s="29"/>
      <c r="P61" s="30"/>
      <c r="Q61" s="23"/>
      <c r="R61" s="24"/>
    </row>
    <row r="62" spans="2:18">
      <c r="B62" s="15"/>
      <c r="C62" s="17"/>
      <c r="D62" s="31"/>
      <c r="E62" s="17"/>
      <c r="F62" s="17"/>
      <c r="G62" s="17"/>
      <c r="H62" s="32"/>
      <c r="I62" s="17"/>
      <c r="J62" s="31"/>
      <c r="K62" s="17"/>
      <c r="L62" s="17"/>
      <c r="M62" s="17"/>
      <c r="N62" s="17"/>
      <c r="O62" s="17"/>
      <c r="P62" s="32"/>
      <c r="Q62" s="17"/>
      <c r="R62" s="16"/>
    </row>
    <row r="63" spans="2:18">
      <c r="B63" s="15"/>
      <c r="C63" s="17"/>
      <c r="D63" s="31"/>
      <c r="E63" s="17"/>
      <c r="F63" s="17"/>
      <c r="G63" s="17"/>
      <c r="H63" s="32"/>
      <c r="I63" s="17"/>
      <c r="J63" s="31"/>
      <c r="K63" s="17"/>
      <c r="L63" s="17"/>
      <c r="M63" s="17"/>
      <c r="N63" s="17"/>
      <c r="O63" s="17"/>
      <c r="P63" s="32"/>
      <c r="Q63" s="17"/>
      <c r="R63" s="16"/>
    </row>
    <row r="64" spans="2:18">
      <c r="B64" s="15"/>
      <c r="C64" s="17"/>
      <c r="D64" s="31"/>
      <c r="E64" s="17"/>
      <c r="F64" s="17"/>
      <c r="G64" s="17"/>
      <c r="H64" s="32"/>
      <c r="I64" s="17"/>
      <c r="J64" s="31"/>
      <c r="K64" s="17"/>
      <c r="L64" s="17"/>
      <c r="M64" s="17"/>
      <c r="N64" s="17"/>
      <c r="O64" s="17"/>
      <c r="P64" s="32"/>
      <c r="Q64" s="17"/>
      <c r="R64" s="16"/>
    </row>
    <row r="65" spans="2:18">
      <c r="B65" s="15"/>
      <c r="C65" s="17"/>
      <c r="D65" s="31"/>
      <c r="E65" s="17"/>
      <c r="F65" s="17"/>
      <c r="G65" s="17"/>
      <c r="H65" s="32"/>
      <c r="I65" s="17"/>
      <c r="J65" s="31"/>
      <c r="K65" s="17"/>
      <c r="L65" s="17"/>
      <c r="M65" s="17"/>
      <c r="N65" s="17"/>
      <c r="O65" s="17"/>
      <c r="P65" s="32"/>
      <c r="Q65" s="17"/>
      <c r="R65" s="16"/>
    </row>
    <row r="66" spans="2:18">
      <c r="B66" s="15"/>
      <c r="C66" s="17"/>
      <c r="D66" s="31"/>
      <c r="E66" s="17"/>
      <c r="F66" s="17"/>
      <c r="G66" s="17"/>
      <c r="H66" s="32"/>
      <c r="I66" s="17"/>
      <c r="J66" s="31"/>
      <c r="K66" s="17"/>
      <c r="L66" s="17"/>
      <c r="M66" s="17"/>
      <c r="N66" s="17"/>
      <c r="O66" s="17"/>
      <c r="P66" s="32"/>
      <c r="Q66" s="17"/>
      <c r="R66" s="16"/>
    </row>
    <row r="67" spans="2:18">
      <c r="B67" s="15"/>
      <c r="C67" s="17"/>
      <c r="D67" s="31"/>
      <c r="E67" s="17"/>
      <c r="F67" s="17"/>
      <c r="G67" s="17"/>
      <c r="H67" s="32"/>
      <c r="I67" s="17"/>
      <c r="J67" s="31"/>
      <c r="K67" s="17"/>
      <c r="L67" s="17"/>
      <c r="M67" s="17"/>
      <c r="N67" s="17"/>
      <c r="O67" s="17"/>
      <c r="P67" s="32"/>
      <c r="Q67" s="17"/>
      <c r="R67" s="16"/>
    </row>
    <row r="68" spans="2:18">
      <c r="B68" s="15"/>
      <c r="C68" s="17"/>
      <c r="D68" s="31"/>
      <c r="E68" s="17"/>
      <c r="F68" s="17"/>
      <c r="G68" s="17"/>
      <c r="H68" s="32"/>
      <c r="I68" s="17"/>
      <c r="J68" s="31"/>
      <c r="K68" s="17"/>
      <c r="L68" s="17"/>
      <c r="M68" s="17"/>
      <c r="N68" s="17"/>
      <c r="O68" s="17"/>
      <c r="P68" s="32"/>
      <c r="Q68" s="17"/>
      <c r="R68" s="16"/>
    </row>
    <row r="69" spans="2:18">
      <c r="B69" s="15"/>
      <c r="C69" s="17"/>
      <c r="D69" s="31"/>
      <c r="E69" s="17"/>
      <c r="F69" s="17"/>
      <c r="G69" s="17"/>
      <c r="H69" s="32"/>
      <c r="I69" s="17"/>
      <c r="J69" s="31"/>
      <c r="K69" s="17"/>
      <c r="L69" s="17"/>
      <c r="M69" s="17"/>
      <c r="N69" s="17"/>
      <c r="O69" s="17"/>
      <c r="P69" s="32"/>
      <c r="Q69" s="17"/>
      <c r="R69" s="16"/>
    </row>
    <row r="70" spans="2:18" s="1" customFormat="1" ht="15">
      <c r="B70" s="22"/>
      <c r="C70" s="23"/>
      <c r="D70" s="33" t="s">
        <v>33</v>
      </c>
      <c r="E70" s="34"/>
      <c r="F70" s="34"/>
      <c r="G70" s="35" t="s">
        <v>34</v>
      </c>
      <c r="H70" s="36"/>
      <c r="I70" s="23"/>
      <c r="J70" s="33" t="s">
        <v>33</v>
      </c>
      <c r="K70" s="34"/>
      <c r="L70" s="34"/>
      <c r="M70" s="34"/>
      <c r="N70" s="35" t="s">
        <v>34</v>
      </c>
      <c r="O70" s="34"/>
      <c r="P70" s="36"/>
      <c r="Q70" s="23"/>
      <c r="R70" s="24"/>
    </row>
    <row r="71" spans="2:18" s="1" customFormat="1" ht="14.45" customHeight="1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9"/>
    </row>
    <row r="75" spans="2:18" s="1" customFormat="1" ht="6.95" customHeight="1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2"/>
    </row>
    <row r="76" spans="2:18" s="1" customFormat="1" ht="36.950000000000003" customHeight="1">
      <c r="B76" s="22"/>
      <c r="C76" s="124" t="s">
        <v>51</v>
      </c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24"/>
    </row>
    <row r="77" spans="2:18" s="1" customFormat="1" ht="6.95" customHeight="1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4"/>
    </row>
    <row r="78" spans="2:18" s="1" customFormat="1" ht="30" customHeight="1">
      <c r="B78" s="22"/>
      <c r="C78" s="20" t="s">
        <v>7</v>
      </c>
      <c r="D78" s="23"/>
      <c r="E78" s="23"/>
      <c r="F78" s="134" t="str">
        <f>F6</f>
        <v>Komplexná rekonštrukcia stravovacej prevádzky, kuchyne a práčovne vrátane strechy</v>
      </c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23"/>
      <c r="R78" s="24"/>
    </row>
    <row r="79" spans="2:18" s="1" customFormat="1" ht="36.950000000000003" customHeight="1">
      <c r="B79" s="22"/>
      <c r="C79" s="43" t="s">
        <v>48</v>
      </c>
      <c r="D79" s="23"/>
      <c r="E79" s="23"/>
      <c r="F79" s="133" t="str">
        <f>F7</f>
        <v>SO 01 - E1.5 - Plynoinštalácie</v>
      </c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23"/>
      <c r="R79" s="24"/>
    </row>
    <row r="80" spans="2:18" s="1" customFormat="1" ht="6.95" customHeight="1">
      <c r="B80" s="22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4"/>
    </row>
    <row r="81" spans="2:47" s="1" customFormat="1" ht="18" customHeight="1">
      <c r="B81" s="22"/>
      <c r="C81" s="20" t="s">
        <v>11</v>
      </c>
      <c r="D81" s="23"/>
      <c r="E81" s="23"/>
      <c r="F81" s="18" t="str">
        <f>F9</f>
        <v>Myjava, Staromyjavská 59</v>
      </c>
      <c r="G81" s="23"/>
      <c r="H81" s="23"/>
      <c r="I81" s="23"/>
      <c r="J81" s="23"/>
      <c r="K81" s="20" t="s">
        <v>12</v>
      </c>
      <c r="L81" s="23"/>
      <c r="M81" s="129" t="str">
        <f>IF(O9="","",O9)</f>
        <v/>
      </c>
      <c r="N81" s="129"/>
      <c r="O81" s="129"/>
      <c r="P81" s="129"/>
      <c r="Q81" s="23"/>
      <c r="R81" s="24"/>
    </row>
    <row r="82" spans="2:47" s="1" customFormat="1" ht="6.95" customHeight="1"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4"/>
    </row>
    <row r="83" spans="2:47" s="1" customFormat="1" ht="15">
      <c r="B83" s="22"/>
      <c r="C83" s="20" t="s">
        <v>13</v>
      </c>
      <c r="D83" s="23"/>
      <c r="E83" s="23"/>
      <c r="F83" s="18" t="str">
        <f>E12</f>
        <v>NsP Myjava</v>
      </c>
      <c r="G83" s="23"/>
      <c r="H83" s="23"/>
      <c r="I83" s="23"/>
      <c r="J83" s="23"/>
      <c r="K83" s="20" t="s">
        <v>17</v>
      </c>
      <c r="L83" s="23"/>
      <c r="M83" s="114" t="str">
        <f>E18</f>
        <v>Ing. Norbert Jokay</v>
      </c>
      <c r="N83" s="114"/>
      <c r="O83" s="114"/>
      <c r="P83" s="114"/>
      <c r="Q83" s="114"/>
      <c r="R83" s="24"/>
    </row>
    <row r="84" spans="2:47" s="1" customFormat="1" ht="14.45" customHeight="1">
      <c r="B84" s="22"/>
      <c r="C84" s="20" t="s">
        <v>16</v>
      </c>
      <c r="D84" s="23"/>
      <c r="E84" s="23"/>
      <c r="F84" s="18" t="str">
        <f>IF(E15="","",E15)</f>
        <v/>
      </c>
      <c r="G84" s="23"/>
      <c r="H84" s="23"/>
      <c r="I84" s="23"/>
      <c r="J84" s="23"/>
      <c r="K84" s="20" t="s">
        <v>18</v>
      </c>
      <c r="L84" s="23"/>
      <c r="M84" s="114"/>
      <c r="N84" s="114"/>
      <c r="O84" s="114"/>
      <c r="P84" s="114"/>
      <c r="Q84" s="114"/>
      <c r="R84" s="24"/>
    </row>
    <row r="85" spans="2:47" s="1" customFormat="1" ht="10.35" customHeight="1">
      <c r="B85" s="22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4"/>
    </row>
    <row r="86" spans="2:47" s="1" customFormat="1" ht="29.25" customHeight="1">
      <c r="B86" s="22"/>
      <c r="C86" s="135" t="s">
        <v>52</v>
      </c>
      <c r="D86" s="136"/>
      <c r="E86" s="136"/>
      <c r="F86" s="136"/>
      <c r="G86" s="136"/>
      <c r="H86" s="51"/>
      <c r="I86" s="51"/>
      <c r="J86" s="51"/>
      <c r="K86" s="51"/>
      <c r="L86" s="51"/>
      <c r="M86" s="51"/>
      <c r="N86" s="135" t="s">
        <v>53</v>
      </c>
      <c r="O86" s="136"/>
      <c r="P86" s="136"/>
      <c r="Q86" s="136"/>
      <c r="R86" s="24"/>
    </row>
    <row r="87" spans="2:47" s="1" customFormat="1" ht="10.35" customHeight="1">
      <c r="B87" s="22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4"/>
    </row>
    <row r="88" spans="2:47" s="1" customFormat="1" ht="29.25" customHeight="1">
      <c r="B88" s="22"/>
      <c r="C88" s="59" t="s">
        <v>54</v>
      </c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137">
        <f>N121</f>
        <v>0</v>
      </c>
      <c r="O88" s="138"/>
      <c r="P88" s="138"/>
      <c r="Q88" s="138"/>
      <c r="R88" s="24"/>
      <c r="AU88" s="11" t="s">
        <v>55</v>
      </c>
    </row>
    <row r="89" spans="2:47" s="2" customFormat="1" ht="24.95" customHeight="1">
      <c r="B89" s="60"/>
      <c r="C89" s="61"/>
      <c r="D89" s="62" t="s">
        <v>56</v>
      </c>
      <c r="E89" s="61"/>
      <c r="F89" s="61"/>
      <c r="G89" s="61"/>
      <c r="H89" s="61"/>
      <c r="I89" s="61"/>
      <c r="J89" s="61"/>
      <c r="K89" s="61"/>
      <c r="L89" s="61"/>
      <c r="M89" s="61"/>
      <c r="N89" s="139">
        <f>N122</f>
        <v>0</v>
      </c>
      <c r="O89" s="140"/>
      <c r="P89" s="140"/>
      <c r="Q89" s="140"/>
      <c r="R89" s="63"/>
    </row>
    <row r="90" spans="2:47" s="3" customFormat="1" ht="19.899999999999999" customHeight="1">
      <c r="B90" s="64"/>
      <c r="C90" s="65"/>
      <c r="D90" s="66" t="s">
        <v>57</v>
      </c>
      <c r="E90" s="65"/>
      <c r="F90" s="65"/>
      <c r="G90" s="65"/>
      <c r="H90" s="65"/>
      <c r="I90" s="65"/>
      <c r="J90" s="65"/>
      <c r="K90" s="65"/>
      <c r="L90" s="65"/>
      <c r="M90" s="65"/>
      <c r="N90" s="141">
        <f>N123</f>
        <v>0</v>
      </c>
      <c r="O90" s="142"/>
      <c r="P90" s="142"/>
      <c r="Q90" s="142"/>
      <c r="R90" s="67"/>
    </row>
    <row r="91" spans="2:47" s="3" customFormat="1" ht="19.899999999999999" customHeight="1">
      <c r="B91" s="64"/>
      <c r="C91" s="65"/>
      <c r="D91" s="66" t="s">
        <v>58</v>
      </c>
      <c r="E91" s="65"/>
      <c r="F91" s="65"/>
      <c r="G91" s="65"/>
      <c r="H91" s="65"/>
      <c r="I91" s="65"/>
      <c r="J91" s="65"/>
      <c r="K91" s="65"/>
      <c r="L91" s="65"/>
      <c r="M91" s="65"/>
      <c r="N91" s="141">
        <f>N125</f>
        <v>0</v>
      </c>
      <c r="O91" s="142"/>
      <c r="P91" s="142"/>
      <c r="Q91" s="142"/>
      <c r="R91" s="67"/>
    </row>
    <row r="92" spans="2:47" s="2" customFormat="1" ht="24.95" customHeight="1">
      <c r="B92" s="60"/>
      <c r="C92" s="61"/>
      <c r="D92" s="62" t="s">
        <v>59</v>
      </c>
      <c r="E92" s="61"/>
      <c r="F92" s="61"/>
      <c r="G92" s="61"/>
      <c r="H92" s="61"/>
      <c r="I92" s="61"/>
      <c r="J92" s="61"/>
      <c r="K92" s="61"/>
      <c r="L92" s="61"/>
      <c r="M92" s="61"/>
      <c r="N92" s="139">
        <f>N127</f>
        <v>0</v>
      </c>
      <c r="O92" s="140"/>
      <c r="P92" s="140"/>
      <c r="Q92" s="140"/>
      <c r="R92" s="63"/>
    </row>
    <row r="93" spans="2:47" s="3" customFormat="1" ht="19.899999999999999" customHeight="1">
      <c r="B93" s="64"/>
      <c r="C93" s="65"/>
      <c r="D93" s="66" t="s">
        <v>60</v>
      </c>
      <c r="E93" s="65"/>
      <c r="F93" s="65"/>
      <c r="G93" s="65"/>
      <c r="H93" s="65"/>
      <c r="I93" s="65"/>
      <c r="J93" s="65"/>
      <c r="K93" s="65"/>
      <c r="L93" s="65"/>
      <c r="M93" s="65"/>
      <c r="N93" s="141">
        <f>N128</f>
        <v>0</v>
      </c>
      <c r="O93" s="142"/>
      <c r="P93" s="142"/>
      <c r="Q93" s="142"/>
      <c r="R93" s="67"/>
    </row>
    <row r="94" spans="2:47" s="3" customFormat="1" ht="19.899999999999999" customHeight="1">
      <c r="B94" s="64"/>
      <c r="C94" s="65"/>
      <c r="D94" s="66" t="s">
        <v>207</v>
      </c>
      <c r="E94" s="65"/>
      <c r="F94" s="65"/>
      <c r="G94" s="65"/>
      <c r="H94" s="65"/>
      <c r="I94" s="65"/>
      <c r="J94" s="65"/>
      <c r="K94" s="65"/>
      <c r="L94" s="65"/>
      <c r="M94" s="65"/>
      <c r="N94" s="141">
        <f>N136</f>
        <v>0</v>
      </c>
      <c r="O94" s="142"/>
      <c r="P94" s="142"/>
      <c r="Q94" s="142"/>
      <c r="R94" s="67"/>
    </row>
    <row r="95" spans="2:47" s="3" customFormat="1" ht="19.899999999999999" customHeight="1">
      <c r="B95" s="64"/>
      <c r="C95" s="65"/>
      <c r="D95" s="66" t="s">
        <v>208</v>
      </c>
      <c r="E95" s="65"/>
      <c r="F95" s="65"/>
      <c r="G95" s="65"/>
      <c r="H95" s="65"/>
      <c r="I95" s="65"/>
      <c r="J95" s="65"/>
      <c r="K95" s="65"/>
      <c r="L95" s="65"/>
      <c r="M95" s="65"/>
      <c r="N95" s="141">
        <f>N181</f>
        <v>0</v>
      </c>
      <c r="O95" s="142"/>
      <c r="P95" s="142"/>
      <c r="Q95" s="142"/>
      <c r="R95" s="67"/>
    </row>
    <row r="96" spans="2:47" s="3" customFormat="1" ht="19.899999999999999" customHeight="1">
      <c r="B96" s="64"/>
      <c r="C96" s="65"/>
      <c r="D96" s="66" t="s">
        <v>61</v>
      </c>
      <c r="E96" s="65"/>
      <c r="F96" s="65"/>
      <c r="G96" s="65"/>
      <c r="H96" s="65"/>
      <c r="I96" s="65"/>
      <c r="J96" s="65"/>
      <c r="K96" s="65"/>
      <c r="L96" s="65"/>
      <c r="M96" s="65"/>
      <c r="N96" s="141">
        <f>N219</f>
        <v>0</v>
      </c>
      <c r="O96" s="142"/>
      <c r="P96" s="142"/>
      <c r="Q96" s="142"/>
      <c r="R96" s="67"/>
    </row>
    <row r="97" spans="2:21" s="3" customFormat="1" ht="19.899999999999999" customHeight="1">
      <c r="B97" s="64"/>
      <c r="C97" s="65"/>
      <c r="D97" s="66" t="s">
        <v>209</v>
      </c>
      <c r="E97" s="65"/>
      <c r="F97" s="65"/>
      <c r="G97" s="65"/>
      <c r="H97" s="65"/>
      <c r="I97" s="65"/>
      <c r="J97" s="65"/>
      <c r="K97" s="65"/>
      <c r="L97" s="65"/>
      <c r="M97" s="65"/>
      <c r="N97" s="141">
        <f>N227</f>
        <v>0</v>
      </c>
      <c r="O97" s="142"/>
      <c r="P97" s="142"/>
      <c r="Q97" s="142"/>
      <c r="R97" s="67"/>
    </row>
    <row r="98" spans="2:21" s="2" customFormat="1" ht="24.95" customHeight="1">
      <c r="B98" s="60"/>
      <c r="C98" s="61"/>
      <c r="D98" s="62" t="s">
        <v>62</v>
      </c>
      <c r="E98" s="61"/>
      <c r="F98" s="61"/>
      <c r="G98" s="61"/>
      <c r="H98" s="61"/>
      <c r="I98" s="61"/>
      <c r="J98" s="61"/>
      <c r="K98" s="61"/>
      <c r="L98" s="61"/>
      <c r="M98" s="61"/>
      <c r="N98" s="139">
        <f>N229</f>
        <v>0</v>
      </c>
      <c r="O98" s="140"/>
      <c r="P98" s="140"/>
      <c r="Q98" s="140"/>
      <c r="R98" s="63"/>
    </row>
    <row r="99" spans="2:21" s="3" customFormat="1" ht="19.899999999999999" customHeight="1">
      <c r="B99" s="64"/>
      <c r="C99" s="65"/>
      <c r="D99" s="66" t="s">
        <v>210</v>
      </c>
      <c r="E99" s="65"/>
      <c r="F99" s="65"/>
      <c r="G99" s="65"/>
      <c r="H99" s="65"/>
      <c r="I99" s="65"/>
      <c r="J99" s="65"/>
      <c r="K99" s="65"/>
      <c r="L99" s="65"/>
      <c r="M99" s="65"/>
      <c r="N99" s="141">
        <f>N230</f>
        <v>0</v>
      </c>
      <c r="O99" s="142"/>
      <c r="P99" s="142"/>
      <c r="Q99" s="142"/>
      <c r="R99" s="67"/>
    </row>
    <row r="100" spans="2:21" s="2" customFormat="1" ht="24.95" customHeight="1">
      <c r="B100" s="60"/>
      <c r="C100" s="61"/>
      <c r="D100" s="62" t="s">
        <v>63</v>
      </c>
      <c r="E100" s="61"/>
      <c r="F100" s="61"/>
      <c r="G100" s="61"/>
      <c r="H100" s="61"/>
      <c r="I100" s="61"/>
      <c r="J100" s="61"/>
      <c r="K100" s="61"/>
      <c r="L100" s="61"/>
      <c r="M100" s="61"/>
      <c r="N100" s="139">
        <f>N239</f>
        <v>0</v>
      </c>
      <c r="O100" s="140"/>
      <c r="P100" s="140"/>
      <c r="Q100" s="140"/>
      <c r="R100" s="63"/>
    </row>
    <row r="101" spans="2:21" s="1" customFormat="1" ht="21.75" customHeight="1">
      <c r="B101" s="22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4"/>
    </row>
    <row r="102" spans="2:21" s="1" customFormat="1" ht="29.25" customHeight="1">
      <c r="B102" s="22"/>
      <c r="C102" s="59" t="s">
        <v>64</v>
      </c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138">
        <v>0</v>
      </c>
      <c r="O102" s="143"/>
      <c r="P102" s="143"/>
      <c r="Q102" s="143"/>
      <c r="R102" s="24"/>
      <c r="T102" s="68"/>
      <c r="U102" s="69" t="s">
        <v>21</v>
      </c>
    </row>
    <row r="103" spans="2:21" s="1" customFormat="1" ht="18" customHeight="1">
      <c r="B103" s="22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4"/>
    </row>
    <row r="104" spans="2:21" s="1" customFormat="1" ht="29.25" customHeight="1">
      <c r="B104" s="22"/>
      <c r="C104" s="50" t="s">
        <v>41</v>
      </c>
      <c r="D104" s="51"/>
      <c r="E104" s="51"/>
      <c r="F104" s="51"/>
      <c r="G104" s="51"/>
      <c r="H104" s="51"/>
      <c r="I104" s="51"/>
      <c r="J104" s="51"/>
      <c r="K104" s="51"/>
      <c r="L104" s="144">
        <f>ROUND(SUM(N88+N102),2)</f>
        <v>0</v>
      </c>
      <c r="M104" s="144"/>
      <c r="N104" s="144"/>
      <c r="O104" s="144"/>
      <c r="P104" s="144"/>
      <c r="Q104" s="144"/>
      <c r="R104" s="24"/>
    </row>
    <row r="105" spans="2:21" s="1" customFormat="1" ht="6.95" customHeight="1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9"/>
    </row>
    <row r="109" spans="2:21" s="1" customFormat="1" ht="6.95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2"/>
    </row>
    <row r="110" spans="2:21" s="1" customFormat="1" ht="36.950000000000003" customHeight="1">
      <c r="B110" s="22"/>
      <c r="C110" s="124" t="s">
        <v>65</v>
      </c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  <c r="N110" s="121"/>
      <c r="O110" s="121"/>
      <c r="P110" s="121"/>
      <c r="Q110" s="121"/>
      <c r="R110" s="24"/>
    </row>
    <row r="111" spans="2:21" s="1" customFormat="1" ht="6.95" customHeight="1">
      <c r="B111" s="22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4"/>
    </row>
    <row r="112" spans="2:21" s="1" customFormat="1" ht="30" customHeight="1">
      <c r="B112" s="22"/>
      <c r="C112" s="20" t="s">
        <v>7</v>
      </c>
      <c r="D112" s="23"/>
      <c r="E112" s="23"/>
      <c r="F112" s="134" t="str">
        <f>F6</f>
        <v>Komplexná rekonštrukcia stravovacej prevádzky, kuchyne a práčovne vrátane strechy</v>
      </c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23"/>
      <c r="R112" s="24"/>
    </row>
    <row r="113" spans="2:65" s="1" customFormat="1" ht="36.950000000000003" customHeight="1">
      <c r="B113" s="22"/>
      <c r="C113" s="43" t="s">
        <v>48</v>
      </c>
      <c r="D113" s="23"/>
      <c r="E113" s="23"/>
      <c r="F113" s="133" t="str">
        <f>F7</f>
        <v>SO 01 - E1.5 - Plynoinštalácie</v>
      </c>
      <c r="G113" s="121"/>
      <c r="H113" s="121"/>
      <c r="I113" s="121"/>
      <c r="J113" s="121"/>
      <c r="K113" s="121"/>
      <c r="L113" s="121"/>
      <c r="M113" s="121"/>
      <c r="N113" s="121"/>
      <c r="O113" s="121"/>
      <c r="P113" s="121"/>
      <c r="Q113" s="23"/>
      <c r="R113" s="24"/>
    </row>
    <row r="114" spans="2:65" s="1" customFormat="1" ht="6.95" customHeight="1">
      <c r="B114" s="22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4"/>
    </row>
    <row r="115" spans="2:65" s="1" customFormat="1" ht="18" customHeight="1">
      <c r="B115" s="22"/>
      <c r="C115" s="20" t="s">
        <v>11</v>
      </c>
      <c r="D115" s="23"/>
      <c r="E115" s="23"/>
      <c r="F115" s="18" t="str">
        <f>F9</f>
        <v>Myjava, Staromyjavská 59</v>
      </c>
      <c r="G115" s="23"/>
      <c r="H115" s="23"/>
      <c r="I115" s="23"/>
      <c r="J115" s="23"/>
      <c r="K115" s="20" t="s">
        <v>12</v>
      </c>
      <c r="L115" s="23"/>
      <c r="M115" s="129" t="str">
        <f>IF(O9="","",O9)</f>
        <v/>
      </c>
      <c r="N115" s="129"/>
      <c r="O115" s="129"/>
      <c r="P115" s="129"/>
      <c r="Q115" s="23"/>
      <c r="R115" s="24"/>
    </row>
    <row r="116" spans="2:65" s="1" customFormat="1" ht="6.95" customHeight="1">
      <c r="B116" s="22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4"/>
    </row>
    <row r="117" spans="2:65" s="1" customFormat="1" ht="15">
      <c r="B117" s="22"/>
      <c r="C117" s="20" t="s">
        <v>13</v>
      </c>
      <c r="D117" s="23"/>
      <c r="E117" s="23"/>
      <c r="F117" s="18" t="str">
        <f>E12</f>
        <v>NsP Myjava</v>
      </c>
      <c r="G117" s="23"/>
      <c r="H117" s="23"/>
      <c r="I117" s="23"/>
      <c r="J117" s="23"/>
      <c r="K117" s="20" t="s">
        <v>17</v>
      </c>
      <c r="L117" s="23"/>
      <c r="M117" s="114" t="str">
        <f>E18</f>
        <v>Ing. Norbert Jokay</v>
      </c>
      <c r="N117" s="114"/>
      <c r="O117" s="114"/>
      <c r="P117" s="114"/>
      <c r="Q117" s="114"/>
      <c r="R117" s="24"/>
    </row>
    <row r="118" spans="2:65" s="1" customFormat="1" ht="14.45" customHeight="1">
      <c r="B118" s="22"/>
      <c r="C118" s="20" t="s">
        <v>16</v>
      </c>
      <c r="D118" s="23"/>
      <c r="E118" s="23"/>
      <c r="F118" s="18" t="str">
        <f>IF(E15="","",E15)</f>
        <v/>
      </c>
      <c r="G118" s="23"/>
      <c r="H118" s="23"/>
      <c r="I118" s="23"/>
      <c r="J118" s="23"/>
      <c r="K118" s="20" t="s">
        <v>18</v>
      </c>
      <c r="L118" s="23"/>
      <c r="M118" s="114"/>
      <c r="N118" s="114"/>
      <c r="O118" s="114"/>
      <c r="P118" s="114"/>
      <c r="Q118" s="114"/>
      <c r="R118" s="24"/>
    </row>
    <row r="119" spans="2:65" s="1" customFormat="1" ht="10.35" customHeight="1">
      <c r="B119" s="22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4"/>
    </row>
    <row r="120" spans="2:65" s="4" customFormat="1" ht="29.25" customHeight="1">
      <c r="B120" s="70"/>
      <c r="C120" s="71" t="s">
        <v>66</v>
      </c>
      <c r="D120" s="145" t="s">
        <v>67</v>
      </c>
      <c r="E120" s="145"/>
      <c r="F120" s="145"/>
      <c r="G120" s="145"/>
      <c r="H120" s="145"/>
      <c r="I120" s="145"/>
      <c r="J120" s="72" t="s">
        <v>68</v>
      </c>
      <c r="K120" s="72" t="s">
        <v>69</v>
      </c>
      <c r="L120" s="145" t="s">
        <v>70</v>
      </c>
      <c r="M120" s="145"/>
      <c r="N120" s="145" t="s">
        <v>53</v>
      </c>
      <c r="O120" s="145"/>
      <c r="P120" s="145"/>
      <c r="Q120" s="146"/>
      <c r="R120" s="73"/>
      <c r="T120" s="45" t="s">
        <v>71</v>
      </c>
      <c r="U120" s="46" t="s">
        <v>21</v>
      </c>
      <c r="V120" s="46" t="s">
        <v>72</v>
      </c>
      <c r="W120" s="46" t="s">
        <v>73</v>
      </c>
      <c r="X120" s="46" t="s">
        <v>74</v>
      </c>
      <c r="Y120" s="46" t="s">
        <v>75</v>
      </c>
      <c r="Z120" s="46" t="s">
        <v>76</v>
      </c>
      <c r="AA120" s="47" t="s">
        <v>77</v>
      </c>
    </row>
    <row r="121" spans="2:65" s="1" customFormat="1" ht="29.25" customHeight="1">
      <c r="B121" s="22"/>
      <c r="C121" s="49" t="s">
        <v>49</v>
      </c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147">
        <f>BK121</f>
        <v>0</v>
      </c>
      <c r="O121" s="148"/>
      <c r="P121" s="148"/>
      <c r="Q121" s="148"/>
      <c r="R121" s="24"/>
      <c r="T121" s="48"/>
      <c r="U121" s="29"/>
      <c r="V121" s="29"/>
      <c r="W121" s="74">
        <f>W122+W127+W229+W239</f>
        <v>674.77390200000002</v>
      </c>
      <c r="X121" s="29"/>
      <c r="Y121" s="74">
        <f>Y122+Y127+Y229+Y239</f>
        <v>3.339884000000001</v>
      </c>
      <c r="Z121" s="29"/>
      <c r="AA121" s="75">
        <f>AA122+AA127+AA229+AA239</f>
        <v>8.4000000000000005E-2</v>
      </c>
      <c r="AT121" s="11" t="s">
        <v>37</v>
      </c>
      <c r="AU121" s="11" t="s">
        <v>55</v>
      </c>
      <c r="BK121" s="76">
        <f>BK122+BK127+BK229+BK239</f>
        <v>0</v>
      </c>
    </row>
    <row r="122" spans="2:65" s="5" customFormat="1" ht="37.35" customHeight="1">
      <c r="B122" s="77"/>
      <c r="C122" s="78"/>
      <c r="D122" s="79" t="s">
        <v>56</v>
      </c>
      <c r="E122" s="79"/>
      <c r="F122" s="79"/>
      <c r="G122" s="79"/>
      <c r="H122" s="79"/>
      <c r="I122" s="79"/>
      <c r="J122" s="79"/>
      <c r="K122" s="79"/>
      <c r="L122" s="79"/>
      <c r="M122" s="79"/>
      <c r="N122" s="149">
        <f>BK122</f>
        <v>0</v>
      </c>
      <c r="O122" s="150"/>
      <c r="P122" s="150"/>
      <c r="Q122" s="150"/>
      <c r="R122" s="80"/>
      <c r="T122" s="81"/>
      <c r="U122" s="78"/>
      <c r="V122" s="78"/>
      <c r="W122" s="82">
        <f>W123+W125</f>
        <v>8.9755000000000003</v>
      </c>
      <c r="X122" s="78"/>
      <c r="Y122" s="82">
        <f>Y123+Y125</f>
        <v>0</v>
      </c>
      <c r="Z122" s="78"/>
      <c r="AA122" s="83">
        <f>AA123+AA125</f>
        <v>8.4000000000000005E-2</v>
      </c>
      <c r="AR122" s="84" t="s">
        <v>39</v>
      </c>
      <c r="AT122" s="85" t="s">
        <v>37</v>
      </c>
      <c r="AU122" s="85" t="s">
        <v>38</v>
      </c>
      <c r="AY122" s="84" t="s">
        <v>78</v>
      </c>
      <c r="BK122" s="86">
        <f>BK123+BK125</f>
        <v>0</v>
      </c>
    </row>
    <row r="123" spans="2:65" s="5" customFormat="1" ht="19.899999999999999" customHeight="1">
      <c r="B123" s="77"/>
      <c r="C123" s="78"/>
      <c r="D123" s="87" t="s">
        <v>57</v>
      </c>
      <c r="E123" s="87"/>
      <c r="F123" s="87"/>
      <c r="G123" s="87"/>
      <c r="H123" s="87"/>
      <c r="I123" s="87"/>
      <c r="J123" s="87"/>
      <c r="K123" s="87"/>
      <c r="L123" s="87"/>
      <c r="M123" s="87"/>
      <c r="N123" s="108">
        <f>BK123</f>
        <v>0</v>
      </c>
      <c r="O123" s="109"/>
      <c r="P123" s="109"/>
      <c r="Q123" s="109"/>
      <c r="R123" s="80"/>
      <c r="T123" s="81"/>
      <c r="U123" s="78"/>
      <c r="V123" s="78"/>
      <c r="W123" s="82">
        <f>W124</f>
        <v>0.35499999999999998</v>
      </c>
      <c r="X123" s="78"/>
      <c r="Y123" s="82">
        <f>Y124</f>
        <v>0</v>
      </c>
      <c r="Z123" s="78"/>
      <c r="AA123" s="83">
        <f>AA124</f>
        <v>8.4000000000000005E-2</v>
      </c>
      <c r="AR123" s="84" t="s">
        <v>39</v>
      </c>
      <c r="AT123" s="85" t="s">
        <v>37</v>
      </c>
      <c r="AU123" s="85" t="s">
        <v>39</v>
      </c>
      <c r="AY123" s="84" t="s">
        <v>78</v>
      </c>
      <c r="BK123" s="86">
        <f>BK124</f>
        <v>0</v>
      </c>
    </row>
    <row r="124" spans="2:65" s="1" customFormat="1" ht="51" customHeight="1">
      <c r="B124" s="88"/>
      <c r="C124" s="89" t="s">
        <v>39</v>
      </c>
      <c r="D124" s="151" t="s">
        <v>211</v>
      </c>
      <c r="E124" s="152"/>
      <c r="F124" s="152"/>
      <c r="G124" s="152"/>
      <c r="H124" s="152"/>
      <c r="I124" s="153"/>
      <c r="J124" s="90" t="s">
        <v>108</v>
      </c>
      <c r="K124" s="91">
        <v>1</v>
      </c>
      <c r="L124" s="104">
        <v>0</v>
      </c>
      <c r="M124" s="104"/>
      <c r="N124" s="104">
        <f>ROUND(L124*K124,3)</f>
        <v>0</v>
      </c>
      <c r="O124" s="104"/>
      <c r="P124" s="104"/>
      <c r="Q124" s="104"/>
      <c r="R124" s="92"/>
      <c r="T124" s="93" t="s">
        <v>1</v>
      </c>
      <c r="U124" s="27" t="s">
        <v>24</v>
      </c>
      <c r="V124" s="94">
        <v>0.35499999999999998</v>
      </c>
      <c r="W124" s="94">
        <f>V124*K124</f>
        <v>0.35499999999999998</v>
      </c>
      <c r="X124" s="94">
        <v>0</v>
      </c>
      <c r="Y124" s="94">
        <f>X124*K124</f>
        <v>0</v>
      </c>
      <c r="Z124" s="94">
        <v>8.4000000000000005E-2</v>
      </c>
      <c r="AA124" s="95">
        <f>Z124*K124</f>
        <v>8.4000000000000005E-2</v>
      </c>
      <c r="AR124" s="11" t="s">
        <v>80</v>
      </c>
      <c r="AT124" s="11" t="s">
        <v>79</v>
      </c>
      <c r="AU124" s="11" t="s">
        <v>81</v>
      </c>
      <c r="AY124" s="11" t="s">
        <v>78</v>
      </c>
      <c r="BE124" s="96">
        <f>IF(U124="základná",N124,0)</f>
        <v>0</v>
      </c>
      <c r="BF124" s="96">
        <f>IF(U124="znížená",N124,0)</f>
        <v>0</v>
      </c>
      <c r="BG124" s="96">
        <f>IF(U124="zákl. prenesená",N124,0)</f>
        <v>0</v>
      </c>
      <c r="BH124" s="96">
        <f>IF(U124="zníž. prenesená",N124,0)</f>
        <v>0</v>
      </c>
      <c r="BI124" s="96">
        <f>IF(U124="nulová",N124,0)</f>
        <v>0</v>
      </c>
      <c r="BJ124" s="11" t="s">
        <v>81</v>
      </c>
      <c r="BK124" s="97">
        <f>ROUND(L124*K124,3)</f>
        <v>0</v>
      </c>
      <c r="BL124" s="11" t="s">
        <v>80</v>
      </c>
      <c r="BM124" s="11" t="s">
        <v>212</v>
      </c>
    </row>
    <row r="125" spans="2:65" s="5" customFormat="1" ht="29.85" customHeight="1">
      <c r="B125" s="77"/>
      <c r="C125" s="78"/>
      <c r="D125" s="87" t="s">
        <v>58</v>
      </c>
      <c r="E125" s="87"/>
      <c r="F125" s="87"/>
      <c r="G125" s="87"/>
      <c r="H125" s="87"/>
      <c r="I125" s="87"/>
      <c r="J125" s="87"/>
      <c r="K125" s="87"/>
      <c r="L125" s="87"/>
      <c r="M125" s="87"/>
      <c r="N125" s="110">
        <f>BK125</f>
        <v>0</v>
      </c>
      <c r="O125" s="111"/>
      <c r="P125" s="111"/>
      <c r="Q125" s="111"/>
      <c r="R125" s="80"/>
      <c r="T125" s="81"/>
      <c r="U125" s="78"/>
      <c r="V125" s="78"/>
      <c r="W125" s="82">
        <f>W126</f>
        <v>8.6204999999999998</v>
      </c>
      <c r="X125" s="78"/>
      <c r="Y125" s="82">
        <f>Y126</f>
        <v>0</v>
      </c>
      <c r="Z125" s="78"/>
      <c r="AA125" s="83">
        <f>AA126</f>
        <v>0</v>
      </c>
      <c r="AR125" s="84" t="s">
        <v>39</v>
      </c>
      <c r="AT125" s="85" t="s">
        <v>37</v>
      </c>
      <c r="AU125" s="85" t="s">
        <v>39</v>
      </c>
      <c r="AY125" s="84" t="s">
        <v>78</v>
      </c>
      <c r="BK125" s="86">
        <f>BK126</f>
        <v>0</v>
      </c>
    </row>
    <row r="126" spans="2:65" s="1" customFormat="1" ht="38.25" customHeight="1">
      <c r="B126" s="88"/>
      <c r="C126" s="89" t="s">
        <v>81</v>
      </c>
      <c r="D126" s="151" t="s">
        <v>112</v>
      </c>
      <c r="E126" s="152"/>
      <c r="F126" s="152"/>
      <c r="G126" s="152"/>
      <c r="H126" s="152"/>
      <c r="I126" s="153"/>
      <c r="J126" s="90" t="s">
        <v>87</v>
      </c>
      <c r="K126" s="91">
        <v>3.5</v>
      </c>
      <c r="L126" s="104">
        <v>0</v>
      </c>
      <c r="M126" s="104"/>
      <c r="N126" s="104">
        <f>ROUND(L126*K126,3)</f>
        <v>0</v>
      </c>
      <c r="O126" s="104"/>
      <c r="P126" s="104"/>
      <c r="Q126" s="104"/>
      <c r="R126" s="92"/>
      <c r="T126" s="93" t="s">
        <v>1</v>
      </c>
      <c r="U126" s="27" t="s">
        <v>24</v>
      </c>
      <c r="V126" s="94">
        <v>2.4630000000000001</v>
      </c>
      <c r="W126" s="94">
        <f>V126*K126</f>
        <v>8.6204999999999998</v>
      </c>
      <c r="X126" s="94">
        <v>0</v>
      </c>
      <c r="Y126" s="94">
        <f>X126*K126</f>
        <v>0</v>
      </c>
      <c r="Z126" s="94">
        <v>0</v>
      </c>
      <c r="AA126" s="95">
        <f>Z126*K126</f>
        <v>0</v>
      </c>
      <c r="AR126" s="11" t="s">
        <v>80</v>
      </c>
      <c r="AT126" s="11" t="s">
        <v>79</v>
      </c>
      <c r="AU126" s="11" t="s">
        <v>81</v>
      </c>
      <c r="AY126" s="11" t="s">
        <v>78</v>
      </c>
      <c r="BE126" s="96">
        <f>IF(U126="základná",N126,0)</f>
        <v>0</v>
      </c>
      <c r="BF126" s="96">
        <f>IF(U126="znížená",N126,0)</f>
        <v>0</v>
      </c>
      <c r="BG126" s="96">
        <f>IF(U126="zákl. prenesená",N126,0)</f>
        <v>0</v>
      </c>
      <c r="BH126" s="96">
        <f>IF(U126="zníž. prenesená",N126,0)</f>
        <v>0</v>
      </c>
      <c r="BI126" s="96">
        <f>IF(U126="nulová",N126,0)</f>
        <v>0</v>
      </c>
      <c r="BJ126" s="11" t="s">
        <v>81</v>
      </c>
      <c r="BK126" s="97">
        <f>ROUND(L126*K126,3)</f>
        <v>0</v>
      </c>
      <c r="BL126" s="11" t="s">
        <v>80</v>
      </c>
      <c r="BM126" s="11" t="s">
        <v>213</v>
      </c>
    </row>
    <row r="127" spans="2:65" s="5" customFormat="1" ht="37.35" customHeight="1">
      <c r="B127" s="77"/>
      <c r="C127" s="78"/>
      <c r="D127" s="79" t="s">
        <v>59</v>
      </c>
      <c r="E127" s="79"/>
      <c r="F127" s="79"/>
      <c r="G127" s="79"/>
      <c r="H127" s="79"/>
      <c r="I127" s="79"/>
      <c r="J127" s="79"/>
      <c r="K127" s="79"/>
      <c r="L127" s="79"/>
      <c r="M127" s="79"/>
      <c r="N127" s="112">
        <f>BK127</f>
        <v>0</v>
      </c>
      <c r="O127" s="113"/>
      <c r="P127" s="113"/>
      <c r="Q127" s="113"/>
      <c r="R127" s="80"/>
      <c r="T127" s="81"/>
      <c r="U127" s="78"/>
      <c r="V127" s="78"/>
      <c r="W127" s="82">
        <f>W128+W136+W181+W219+W227</f>
        <v>402.94878199999999</v>
      </c>
      <c r="X127" s="78"/>
      <c r="Y127" s="82">
        <f>Y128+Y136+Y181+Y219+Y227</f>
        <v>3.3129240000000011</v>
      </c>
      <c r="Z127" s="78"/>
      <c r="AA127" s="83">
        <f>AA128+AA136+AA181+AA219+AA227</f>
        <v>0</v>
      </c>
      <c r="AR127" s="84" t="s">
        <v>81</v>
      </c>
      <c r="AT127" s="85" t="s">
        <v>37</v>
      </c>
      <c r="AU127" s="85" t="s">
        <v>38</v>
      </c>
      <c r="AY127" s="84" t="s">
        <v>78</v>
      </c>
      <c r="BK127" s="86">
        <f>BK128+BK136+BK181+BK219+BK227</f>
        <v>0</v>
      </c>
    </row>
    <row r="128" spans="2:65" s="5" customFormat="1" ht="19.899999999999999" customHeight="1">
      <c r="B128" s="77"/>
      <c r="C128" s="78"/>
      <c r="D128" s="87" t="s">
        <v>60</v>
      </c>
      <c r="E128" s="87"/>
      <c r="F128" s="87"/>
      <c r="G128" s="87"/>
      <c r="H128" s="87"/>
      <c r="I128" s="87"/>
      <c r="J128" s="87"/>
      <c r="K128" s="87"/>
      <c r="L128" s="87"/>
      <c r="M128" s="87"/>
      <c r="N128" s="108">
        <f>BK128</f>
        <v>0</v>
      </c>
      <c r="O128" s="109"/>
      <c r="P128" s="109"/>
      <c r="Q128" s="109"/>
      <c r="R128" s="80"/>
      <c r="T128" s="81"/>
      <c r="U128" s="78"/>
      <c r="V128" s="78"/>
      <c r="W128" s="82">
        <f>SUM(W129:W135)</f>
        <v>3.5832609999999998</v>
      </c>
      <c r="X128" s="78"/>
      <c r="Y128" s="82">
        <f>SUM(Y129:Y135)</f>
        <v>8.9099999999999995E-3</v>
      </c>
      <c r="Z128" s="78"/>
      <c r="AA128" s="83">
        <f>SUM(AA129:AA135)</f>
        <v>0</v>
      </c>
      <c r="AR128" s="84" t="s">
        <v>81</v>
      </c>
      <c r="AT128" s="85" t="s">
        <v>37</v>
      </c>
      <c r="AU128" s="85" t="s">
        <v>39</v>
      </c>
      <c r="AY128" s="84" t="s">
        <v>78</v>
      </c>
      <c r="BK128" s="86">
        <f>SUM(BK129:BK135)</f>
        <v>0</v>
      </c>
    </row>
    <row r="129" spans="2:65" s="1" customFormat="1" ht="51" customHeight="1">
      <c r="B129" s="88"/>
      <c r="C129" s="89" t="s">
        <v>82</v>
      </c>
      <c r="D129" s="151" t="s">
        <v>143</v>
      </c>
      <c r="E129" s="152"/>
      <c r="F129" s="152"/>
      <c r="G129" s="152"/>
      <c r="H129" s="152"/>
      <c r="I129" s="153"/>
      <c r="J129" s="90" t="s">
        <v>99</v>
      </c>
      <c r="K129" s="91">
        <v>1</v>
      </c>
      <c r="L129" s="104">
        <v>0</v>
      </c>
      <c r="M129" s="104"/>
      <c r="N129" s="104">
        <f t="shared" ref="N129:N135" si="0">ROUND(L129*K129,3)</f>
        <v>0</v>
      </c>
      <c r="O129" s="104"/>
      <c r="P129" s="104"/>
      <c r="Q129" s="104"/>
      <c r="R129" s="92"/>
      <c r="T129" s="93" t="s">
        <v>1</v>
      </c>
      <c r="U129" s="27" t="s">
        <v>24</v>
      </c>
      <c r="V129" s="94">
        <v>2.1706479999999999</v>
      </c>
      <c r="W129" s="94">
        <f t="shared" ref="W129:W135" si="1">V129*K129</f>
        <v>2.1706479999999999</v>
      </c>
      <c r="X129" s="94">
        <v>1E-4</v>
      </c>
      <c r="Y129" s="94">
        <f t="shared" ref="Y129:Y135" si="2">X129*K129</f>
        <v>1E-4</v>
      </c>
      <c r="Z129" s="94">
        <v>0</v>
      </c>
      <c r="AA129" s="95">
        <f t="shared" ref="AA129:AA135" si="3">Z129*K129</f>
        <v>0</v>
      </c>
      <c r="AR129" s="11" t="s">
        <v>88</v>
      </c>
      <c r="AT129" s="11" t="s">
        <v>79</v>
      </c>
      <c r="AU129" s="11" t="s">
        <v>81</v>
      </c>
      <c r="AY129" s="11" t="s">
        <v>78</v>
      </c>
      <c r="BE129" s="96">
        <f t="shared" ref="BE129:BE135" si="4">IF(U129="základná",N129,0)</f>
        <v>0</v>
      </c>
      <c r="BF129" s="96">
        <f t="shared" ref="BF129:BF135" si="5">IF(U129="znížená",N129,0)</f>
        <v>0</v>
      </c>
      <c r="BG129" s="96">
        <f t="shared" ref="BG129:BG135" si="6">IF(U129="zákl. prenesená",N129,0)</f>
        <v>0</v>
      </c>
      <c r="BH129" s="96">
        <f t="shared" ref="BH129:BH135" si="7">IF(U129="zníž. prenesená",N129,0)</f>
        <v>0</v>
      </c>
      <c r="BI129" s="96">
        <f t="shared" ref="BI129:BI135" si="8">IF(U129="nulová",N129,0)</f>
        <v>0</v>
      </c>
      <c r="BJ129" s="11" t="s">
        <v>81</v>
      </c>
      <c r="BK129" s="97">
        <f t="shared" ref="BK129:BK135" si="9">ROUND(L129*K129,3)</f>
        <v>0</v>
      </c>
      <c r="BL129" s="11" t="s">
        <v>88</v>
      </c>
      <c r="BM129" s="11" t="s">
        <v>214</v>
      </c>
    </row>
    <row r="130" spans="2:65" s="1" customFormat="1" ht="25.5" customHeight="1">
      <c r="B130" s="88"/>
      <c r="C130" s="98" t="s">
        <v>80</v>
      </c>
      <c r="D130" s="154" t="s">
        <v>377</v>
      </c>
      <c r="E130" s="155"/>
      <c r="F130" s="155"/>
      <c r="G130" s="155"/>
      <c r="H130" s="155"/>
      <c r="I130" s="156"/>
      <c r="J130" s="99" t="s">
        <v>99</v>
      </c>
      <c r="K130" s="100">
        <v>1</v>
      </c>
      <c r="L130" s="107">
        <v>0</v>
      </c>
      <c r="M130" s="107"/>
      <c r="N130" s="107">
        <f t="shared" si="0"/>
        <v>0</v>
      </c>
      <c r="O130" s="104"/>
      <c r="P130" s="104"/>
      <c r="Q130" s="104"/>
      <c r="R130" s="92"/>
      <c r="T130" s="93" t="s">
        <v>1</v>
      </c>
      <c r="U130" s="27" t="s">
        <v>24</v>
      </c>
      <c r="V130" s="94">
        <v>0</v>
      </c>
      <c r="W130" s="94">
        <f t="shared" si="1"/>
        <v>0</v>
      </c>
      <c r="X130" s="94">
        <v>4.8999999999999998E-4</v>
      </c>
      <c r="Y130" s="94">
        <f t="shared" si="2"/>
        <v>4.8999999999999998E-4</v>
      </c>
      <c r="Z130" s="94">
        <v>0</v>
      </c>
      <c r="AA130" s="95">
        <f t="shared" si="3"/>
        <v>0</v>
      </c>
      <c r="AR130" s="11" t="s">
        <v>115</v>
      </c>
      <c r="AT130" s="11" t="s">
        <v>91</v>
      </c>
      <c r="AU130" s="11" t="s">
        <v>81</v>
      </c>
      <c r="AY130" s="11" t="s">
        <v>78</v>
      </c>
      <c r="BE130" s="96">
        <f t="shared" si="4"/>
        <v>0</v>
      </c>
      <c r="BF130" s="96">
        <f t="shared" si="5"/>
        <v>0</v>
      </c>
      <c r="BG130" s="96">
        <f t="shared" si="6"/>
        <v>0</v>
      </c>
      <c r="BH130" s="96">
        <f t="shared" si="7"/>
        <v>0</v>
      </c>
      <c r="BI130" s="96">
        <f t="shared" si="8"/>
        <v>0</v>
      </c>
      <c r="BJ130" s="11" t="s">
        <v>81</v>
      </c>
      <c r="BK130" s="97">
        <f t="shared" si="9"/>
        <v>0</v>
      </c>
      <c r="BL130" s="11" t="s">
        <v>88</v>
      </c>
      <c r="BM130" s="11" t="s">
        <v>215</v>
      </c>
    </row>
    <row r="131" spans="2:65" s="1" customFormat="1" ht="38.25" customHeight="1">
      <c r="B131" s="88"/>
      <c r="C131" s="98" t="s">
        <v>84</v>
      </c>
      <c r="D131" s="154" t="s">
        <v>378</v>
      </c>
      <c r="E131" s="155"/>
      <c r="F131" s="155"/>
      <c r="G131" s="155"/>
      <c r="H131" s="155"/>
      <c r="I131" s="156"/>
      <c r="J131" s="99" t="s">
        <v>83</v>
      </c>
      <c r="K131" s="100">
        <v>1</v>
      </c>
      <c r="L131" s="107">
        <v>0</v>
      </c>
      <c r="M131" s="107"/>
      <c r="N131" s="107">
        <f t="shared" si="0"/>
        <v>0</v>
      </c>
      <c r="O131" s="104"/>
      <c r="P131" s="104"/>
      <c r="Q131" s="104"/>
      <c r="R131" s="92"/>
      <c r="T131" s="93" t="s">
        <v>1</v>
      </c>
      <c r="U131" s="27" t="s">
        <v>24</v>
      </c>
      <c r="V131" s="94">
        <v>0</v>
      </c>
      <c r="W131" s="94">
        <f t="shared" si="1"/>
        <v>0</v>
      </c>
      <c r="X131" s="94">
        <v>3.4299999999999999E-3</v>
      </c>
      <c r="Y131" s="94">
        <f t="shared" si="2"/>
        <v>3.4299999999999999E-3</v>
      </c>
      <c r="Z131" s="94">
        <v>0</v>
      </c>
      <c r="AA131" s="95">
        <f t="shared" si="3"/>
        <v>0</v>
      </c>
      <c r="AR131" s="11" t="s">
        <v>115</v>
      </c>
      <c r="AT131" s="11" t="s">
        <v>91</v>
      </c>
      <c r="AU131" s="11" t="s">
        <v>81</v>
      </c>
      <c r="AY131" s="11" t="s">
        <v>78</v>
      </c>
      <c r="BE131" s="96">
        <f t="shared" si="4"/>
        <v>0</v>
      </c>
      <c r="BF131" s="96">
        <f t="shared" si="5"/>
        <v>0</v>
      </c>
      <c r="BG131" s="96">
        <f t="shared" si="6"/>
        <v>0</v>
      </c>
      <c r="BH131" s="96">
        <f t="shared" si="7"/>
        <v>0</v>
      </c>
      <c r="BI131" s="96">
        <f t="shared" si="8"/>
        <v>0</v>
      </c>
      <c r="BJ131" s="11" t="s">
        <v>81</v>
      </c>
      <c r="BK131" s="97">
        <f t="shared" si="9"/>
        <v>0</v>
      </c>
      <c r="BL131" s="11" t="s">
        <v>88</v>
      </c>
      <c r="BM131" s="11" t="s">
        <v>216</v>
      </c>
    </row>
    <row r="132" spans="2:65" s="1" customFormat="1" ht="38.25" customHeight="1">
      <c r="B132" s="88"/>
      <c r="C132" s="89" t="s">
        <v>85</v>
      </c>
      <c r="D132" s="151" t="s">
        <v>217</v>
      </c>
      <c r="E132" s="152"/>
      <c r="F132" s="152"/>
      <c r="G132" s="152"/>
      <c r="H132" s="152"/>
      <c r="I132" s="153"/>
      <c r="J132" s="90" t="s">
        <v>99</v>
      </c>
      <c r="K132" s="91">
        <v>3</v>
      </c>
      <c r="L132" s="104">
        <v>0</v>
      </c>
      <c r="M132" s="104"/>
      <c r="N132" s="104">
        <f t="shared" si="0"/>
        <v>0</v>
      </c>
      <c r="O132" s="104"/>
      <c r="P132" s="104"/>
      <c r="Q132" s="104"/>
      <c r="R132" s="92"/>
      <c r="T132" s="93" t="s">
        <v>1</v>
      </c>
      <c r="U132" s="27" t="s">
        <v>24</v>
      </c>
      <c r="V132" s="94">
        <v>0.46523999999999999</v>
      </c>
      <c r="W132" s="94">
        <f t="shared" si="1"/>
        <v>1.3957199999999998</v>
      </c>
      <c r="X132" s="94">
        <v>1.2999999999999999E-3</v>
      </c>
      <c r="Y132" s="94">
        <f t="shared" si="2"/>
        <v>3.8999999999999998E-3</v>
      </c>
      <c r="Z132" s="94">
        <v>0</v>
      </c>
      <c r="AA132" s="95">
        <f t="shared" si="3"/>
        <v>0</v>
      </c>
      <c r="AR132" s="11" t="s">
        <v>88</v>
      </c>
      <c r="AT132" s="11" t="s">
        <v>79</v>
      </c>
      <c r="AU132" s="11" t="s">
        <v>81</v>
      </c>
      <c r="AY132" s="11" t="s">
        <v>78</v>
      </c>
      <c r="BE132" s="96">
        <f t="shared" si="4"/>
        <v>0</v>
      </c>
      <c r="BF132" s="96">
        <f t="shared" si="5"/>
        <v>0</v>
      </c>
      <c r="BG132" s="96">
        <f t="shared" si="6"/>
        <v>0</v>
      </c>
      <c r="BH132" s="96">
        <f t="shared" si="7"/>
        <v>0</v>
      </c>
      <c r="BI132" s="96">
        <f t="shared" si="8"/>
        <v>0</v>
      </c>
      <c r="BJ132" s="11" t="s">
        <v>81</v>
      </c>
      <c r="BK132" s="97">
        <f t="shared" si="9"/>
        <v>0</v>
      </c>
      <c r="BL132" s="11" t="s">
        <v>88</v>
      </c>
      <c r="BM132" s="11" t="s">
        <v>218</v>
      </c>
    </row>
    <row r="133" spans="2:65" s="1" customFormat="1" ht="39" customHeight="1">
      <c r="B133" s="88"/>
      <c r="C133" s="98" t="s">
        <v>86</v>
      </c>
      <c r="D133" s="154" t="s">
        <v>379</v>
      </c>
      <c r="E133" s="155"/>
      <c r="F133" s="155"/>
      <c r="G133" s="155"/>
      <c r="H133" s="155"/>
      <c r="I133" s="156"/>
      <c r="J133" s="99" t="s">
        <v>99</v>
      </c>
      <c r="K133" s="100">
        <v>2</v>
      </c>
      <c r="L133" s="107">
        <v>0</v>
      </c>
      <c r="M133" s="107"/>
      <c r="N133" s="107">
        <f t="shared" si="0"/>
        <v>0</v>
      </c>
      <c r="O133" s="104"/>
      <c r="P133" s="104"/>
      <c r="Q133" s="104"/>
      <c r="R133" s="92"/>
      <c r="T133" s="93" t="s">
        <v>1</v>
      </c>
      <c r="U133" s="27" t="s">
        <v>24</v>
      </c>
      <c r="V133" s="94">
        <v>0</v>
      </c>
      <c r="W133" s="94">
        <f t="shared" si="1"/>
        <v>0</v>
      </c>
      <c r="X133" s="94">
        <v>3.2000000000000003E-4</v>
      </c>
      <c r="Y133" s="94">
        <f t="shared" si="2"/>
        <v>6.4000000000000005E-4</v>
      </c>
      <c r="Z133" s="94">
        <v>0</v>
      </c>
      <c r="AA133" s="95">
        <f t="shared" si="3"/>
        <v>0</v>
      </c>
      <c r="AR133" s="11" t="s">
        <v>115</v>
      </c>
      <c r="AT133" s="11" t="s">
        <v>91</v>
      </c>
      <c r="AU133" s="11" t="s">
        <v>81</v>
      </c>
      <c r="AY133" s="11" t="s">
        <v>78</v>
      </c>
      <c r="BE133" s="96">
        <f t="shared" si="4"/>
        <v>0</v>
      </c>
      <c r="BF133" s="96">
        <f t="shared" si="5"/>
        <v>0</v>
      </c>
      <c r="BG133" s="96">
        <f t="shared" si="6"/>
        <v>0</v>
      </c>
      <c r="BH133" s="96">
        <f t="shared" si="7"/>
        <v>0</v>
      </c>
      <c r="BI133" s="96">
        <f t="shared" si="8"/>
        <v>0</v>
      </c>
      <c r="BJ133" s="11" t="s">
        <v>81</v>
      </c>
      <c r="BK133" s="97">
        <f t="shared" si="9"/>
        <v>0</v>
      </c>
      <c r="BL133" s="11" t="s">
        <v>88</v>
      </c>
      <c r="BM133" s="11" t="s">
        <v>219</v>
      </c>
    </row>
    <row r="134" spans="2:65" s="1" customFormat="1" ht="39" customHeight="1">
      <c r="B134" s="88"/>
      <c r="C134" s="98" t="s">
        <v>89</v>
      </c>
      <c r="D134" s="154" t="s">
        <v>380</v>
      </c>
      <c r="E134" s="155"/>
      <c r="F134" s="155"/>
      <c r="G134" s="155"/>
      <c r="H134" s="155"/>
      <c r="I134" s="156"/>
      <c r="J134" s="99" t="s">
        <v>99</v>
      </c>
      <c r="K134" s="100">
        <v>1</v>
      </c>
      <c r="L134" s="107">
        <v>0</v>
      </c>
      <c r="M134" s="107"/>
      <c r="N134" s="107">
        <f t="shared" si="0"/>
        <v>0</v>
      </c>
      <c r="O134" s="104"/>
      <c r="P134" s="104"/>
      <c r="Q134" s="104"/>
      <c r="R134" s="92"/>
      <c r="T134" s="93" t="s">
        <v>1</v>
      </c>
      <c r="U134" s="27" t="s">
        <v>24</v>
      </c>
      <c r="V134" s="94">
        <v>0</v>
      </c>
      <c r="W134" s="94">
        <f t="shared" si="1"/>
        <v>0</v>
      </c>
      <c r="X134" s="94">
        <v>3.5E-4</v>
      </c>
      <c r="Y134" s="94">
        <f t="shared" si="2"/>
        <v>3.5E-4</v>
      </c>
      <c r="Z134" s="94">
        <v>0</v>
      </c>
      <c r="AA134" s="95">
        <f t="shared" si="3"/>
        <v>0</v>
      </c>
      <c r="AR134" s="11" t="s">
        <v>115</v>
      </c>
      <c r="AT134" s="11" t="s">
        <v>91</v>
      </c>
      <c r="AU134" s="11" t="s">
        <v>81</v>
      </c>
      <c r="AY134" s="11" t="s">
        <v>78</v>
      </c>
      <c r="BE134" s="96">
        <f t="shared" si="4"/>
        <v>0</v>
      </c>
      <c r="BF134" s="96">
        <f t="shared" si="5"/>
        <v>0</v>
      </c>
      <c r="BG134" s="96">
        <f t="shared" si="6"/>
        <v>0</v>
      </c>
      <c r="BH134" s="96">
        <f t="shared" si="7"/>
        <v>0</v>
      </c>
      <c r="BI134" s="96">
        <f t="shared" si="8"/>
        <v>0</v>
      </c>
      <c r="BJ134" s="11" t="s">
        <v>81</v>
      </c>
      <c r="BK134" s="97">
        <f t="shared" si="9"/>
        <v>0</v>
      </c>
      <c r="BL134" s="11" t="s">
        <v>88</v>
      </c>
      <c r="BM134" s="11" t="s">
        <v>220</v>
      </c>
    </row>
    <row r="135" spans="2:65" s="1" customFormat="1" ht="25.5" customHeight="1">
      <c r="B135" s="88"/>
      <c r="C135" s="89" t="s">
        <v>90</v>
      </c>
      <c r="D135" s="151" t="s">
        <v>149</v>
      </c>
      <c r="E135" s="152"/>
      <c r="F135" s="152"/>
      <c r="G135" s="152"/>
      <c r="H135" s="152"/>
      <c r="I135" s="153"/>
      <c r="J135" s="90" t="s">
        <v>87</v>
      </c>
      <c r="K135" s="91">
        <v>8.9999999999999993E-3</v>
      </c>
      <c r="L135" s="104">
        <v>0</v>
      </c>
      <c r="M135" s="104"/>
      <c r="N135" s="104">
        <f t="shared" si="0"/>
        <v>0</v>
      </c>
      <c r="O135" s="104"/>
      <c r="P135" s="104"/>
      <c r="Q135" s="104"/>
      <c r="R135" s="92"/>
      <c r="T135" s="93" t="s">
        <v>1</v>
      </c>
      <c r="U135" s="27" t="s">
        <v>24</v>
      </c>
      <c r="V135" s="94">
        <v>1.877</v>
      </c>
      <c r="W135" s="94">
        <f t="shared" si="1"/>
        <v>1.6892999999999998E-2</v>
      </c>
      <c r="X135" s="94">
        <v>0</v>
      </c>
      <c r="Y135" s="94">
        <f t="shared" si="2"/>
        <v>0</v>
      </c>
      <c r="Z135" s="94">
        <v>0</v>
      </c>
      <c r="AA135" s="95">
        <f t="shared" si="3"/>
        <v>0</v>
      </c>
      <c r="AR135" s="11" t="s">
        <v>88</v>
      </c>
      <c r="AT135" s="11" t="s">
        <v>79</v>
      </c>
      <c r="AU135" s="11" t="s">
        <v>81</v>
      </c>
      <c r="AY135" s="11" t="s">
        <v>78</v>
      </c>
      <c r="BE135" s="96">
        <f t="shared" si="4"/>
        <v>0</v>
      </c>
      <c r="BF135" s="96">
        <f t="shared" si="5"/>
        <v>0</v>
      </c>
      <c r="BG135" s="96">
        <f t="shared" si="6"/>
        <v>0</v>
      </c>
      <c r="BH135" s="96">
        <f t="shared" si="7"/>
        <v>0</v>
      </c>
      <c r="BI135" s="96">
        <f t="shared" si="8"/>
        <v>0</v>
      </c>
      <c r="BJ135" s="11" t="s">
        <v>81</v>
      </c>
      <c r="BK135" s="97">
        <f t="shared" si="9"/>
        <v>0</v>
      </c>
      <c r="BL135" s="11" t="s">
        <v>88</v>
      </c>
      <c r="BM135" s="11" t="s">
        <v>221</v>
      </c>
    </row>
    <row r="136" spans="2:65" s="5" customFormat="1" ht="29.85" customHeight="1">
      <c r="B136" s="77"/>
      <c r="C136" s="78"/>
      <c r="D136" s="87" t="s">
        <v>207</v>
      </c>
      <c r="E136" s="87"/>
      <c r="F136" s="87"/>
      <c r="G136" s="87"/>
      <c r="H136" s="87"/>
      <c r="I136" s="87"/>
      <c r="J136" s="87"/>
      <c r="K136" s="87"/>
      <c r="L136" s="87"/>
      <c r="M136" s="87"/>
      <c r="N136" s="110">
        <f>BK136</f>
        <v>0</v>
      </c>
      <c r="O136" s="111"/>
      <c r="P136" s="111"/>
      <c r="Q136" s="111"/>
      <c r="R136" s="80"/>
      <c r="T136" s="81"/>
      <c r="U136" s="78"/>
      <c r="V136" s="78"/>
      <c r="W136" s="82">
        <f>SUM(W137:W180)</f>
        <v>296.95443599999999</v>
      </c>
      <c r="X136" s="78"/>
      <c r="Y136" s="82">
        <f>SUM(Y137:Y180)</f>
        <v>3.0966040000000006</v>
      </c>
      <c r="Z136" s="78"/>
      <c r="AA136" s="83">
        <f>SUM(AA137:AA180)</f>
        <v>0</v>
      </c>
      <c r="AR136" s="84" t="s">
        <v>81</v>
      </c>
      <c r="AT136" s="85" t="s">
        <v>37</v>
      </c>
      <c r="AU136" s="85" t="s">
        <v>39</v>
      </c>
      <c r="AY136" s="84" t="s">
        <v>78</v>
      </c>
      <c r="BK136" s="86">
        <f>SUM(BK137:BK180)</f>
        <v>0</v>
      </c>
    </row>
    <row r="137" spans="2:65" s="1" customFormat="1" ht="38.25" customHeight="1">
      <c r="B137" s="88"/>
      <c r="C137" s="89" t="s">
        <v>92</v>
      </c>
      <c r="D137" s="151" t="s">
        <v>222</v>
      </c>
      <c r="E137" s="152"/>
      <c r="F137" s="152"/>
      <c r="G137" s="152"/>
      <c r="H137" s="152"/>
      <c r="I137" s="153"/>
      <c r="J137" s="90" t="s">
        <v>97</v>
      </c>
      <c r="K137" s="91">
        <v>26</v>
      </c>
      <c r="L137" s="104">
        <v>0</v>
      </c>
      <c r="M137" s="104"/>
      <c r="N137" s="104">
        <f t="shared" ref="N137:N180" si="10">ROUND(L137*K137,3)</f>
        <v>0</v>
      </c>
      <c r="O137" s="104"/>
      <c r="P137" s="104"/>
      <c r="Q137" s="104"/>
      <c r="R137" s="92"/>
      <c r="T137" s="93" t="s">
        <v>1</v>
      </c>
      <c r="U137" s="27" t="s">
        <v>24</v>
      </c>
      <c r="V137" s="94">
        <v>0.44295000000000001</v>
      </c>
      <c r="W137" s="94">
        <f t="shared" ref="W137:W180" si="11">V137*K137</f>
        <v>11.5167</v>
      </c>
      <c r="X137" s="94">
        <v>1.48E-3</v>
      </c>
      <c r="Y137" s="94">
        <f t="shared" ref="Y137:Y180" si="12">X137*K137</f>
        <v>3.848E-2</v>
      </c>
      <c r="Z137" s="94">
        <v>0</v>
      </c>
      <c r="AA137" s="95">
        <f t="shared" ref="AA137:AA180" si="13">Z137*K137</f>
        <v>0</v>
      </c>
      <c r="AR137" s="11" t="s">
        <v>88</v>
      </c>
      <c r="AT137" s="11" t="s">
        <v>79</v>
      </c>
      <c r="AU137" s="11" t="s">
        <v>81</v>
      </c>
      <c r="AY137" s="11" t="s">
        <v>78</v>
      </c>
      <c r="BE137" s="96">
        <f t="shared" ref="BE137:BE180" si="14">IF(U137="základná",N137,0)</f>
        <v>0</v>
      </c>
      <c r="BF137" s="96">
        <f t="shared" ref="BF137:BF180" si="15">IF(U137="znížená",N137,0)</f>
        <v>0</v>
      </c>
      <c r="BG137" s="96">
        <f t="shared" ref="BG137:BG180" si="16">IF(U137="zákl. prenesená",N137,0)</f>
        <v>0</v>
      </c>
      <c r="BH137" s="96">
        <f t="shared" ref="BH137:BH180" si="17">IF(U137="zníž. prenesená",N137,0)</f>
        <v>0</v>
      </c>
      <c r="BI137" s="96">
        <f t="shared" ref="BI137:BI180" si="18">IF(U137="nulová",N137,0)</f>
        <v>0</v>
      </c>
      <c r="BJ137" s="11" t="s">
        <v>81</v>
      </c>
      <c r="BK137" s="97">
        <f t="shared" ref="BK137:BK180" si="19">ROUND(L137*K137,3)</f>
        <v>0</v>
      </c>
      <c r="BL137" s="11" t="s">
        <v>88</v>
      </c>
      <c r="BM137" s="11" t="s">
        <v>223</v>
      </c>
    </row>
    <row r="138" spans="2:65" s="1" customFormat="1" ht="38.25" customHeight="1">
      <c r="B138" s="88"/>
      <c r="C138" s="89" t="s">
        <v>93</v>
      </c>
      <c r="D138" s="151" t="s">
        <v>224</v>
      </c>
      <c r="E138" s="152"/>
      <c r="F138" s="152"/>
      <c r="G138" s="152"/>
      <c r="H138" s="152"/>
      <c r="I138" s="153"/>
      <c r="J138" s="90" t="s">
        <v>97</v>
      </c>
      <c r="K138" s="91">
        <v>9</v>
      </c>
      <c r="L138" s="104">
        <v>0</v>
      </c>
      <c r="M138" s="104"/>
      <c r="N138" s="104">
        <f t="shared" si="10"/>
        <v>0</v>
      </c>
      <c r="O138" s="104"/>
      <c r="P138" s="104"/>
      <c r="Q138" s="104"/>
      <c r="R138" s="92"/>
      <c r="T138" s="93" t="s">
        <v>1</v>
      </c>
      <c r="U138" s="27" t="s">
        <v>24</v>
      </c>
      <c r="V138" s="94">
        <v>0.34658</v>
      </c>
      <c r="W138" s="94">
        <f t="shared" si="11"/>
        <v>3.1192199999999999</v>
      </c>
      <c r="X138" s="94">
        <v>1.9400000000000001E-3</v>
      </c>
      <c r="Y138" s="94">
        <f t="shared" si="12"/>
        <v>1.746E-2</v>
      </c>
      <c r="Z138" s="94">
        <v>0</v>
      </c>
      <c r="AA138" s="95">
        <f t="shared" si="13"/>
        <v>0</v>
      </c>
      <c r="AR138" s="11" t="s">
        <v>88</v>
      </c>
      <c r="AT138" s="11" t="s">
        <v>79</v>
      </c>
      <c r="AU138" s="11" t="s">
        <v>81</v>
      </c>
      <c r="AY138" s="11" t="s">
        <v>78</v>
      </c>
      <c r="BE138" s="96">
        <f t="shared" si="14"/>
        <v>0</v>
      </c>
      <c r="BF138" s="96">
        <f t="shared" si="15"/>
        <v>0</v>
      </c>
      <c r="BG138" s="96">
        <f t="shared" si="16"/>
        <v>0</v>
      </c>
      <c r="BH138" s="96">
        <f t="shared" si="17"/>
        <v>0</v>
      </c>
      <c r="BI138" s="96">
        <f t="shared" si="18"/>
        <v>0</v>
      </c>
      <c r="BJ138" s="11" t="s">
        <v>81</v>
      </c>
      <c r="BK138" s="97">
        <f t="shared" si="19"/>
        <v>0</v>
      </c>
      <c r="BL138" s="11" t="s">
        <v>88</v>
      </c>
      <c r="BM138" s="11" t="s">
        <v>225</v>
      </c>
    </row>
    <row r="139" spans="2:65" s="1" customFormat="1" ht="38.25" customHeight="1">
      <c r="B139" s="88"/>
      <c r="C139" s="89" t="s">
        <v>94</v>
      </c>
      <c r="D139" s="151" t="s">
        <v>226</v>
      </c>
      <c r="E139" s="152"/>
      <c r="F139" s="152"/>
      <c r="G139" s="152"/>
      <c r="H139" s="152"/>
      <c r="I139" s="153"/>
      <c r="J139" s="90" t="s">
        <v>97</v>
      </c>
      <c r="K139" s="91">
        <v>28</v>
      </c>
      <c r="L139" s="104">
        <v>0</v>
      </c>
      <c r="M139" s="104"/>
      <c r="N139" s="104">
        <f t="shared" si="10"/>
        <v>0</v>
      </c>
      <c r="O139" s="104"/>
      <c r="P139" s="104"/>
      <c r="Q139" s="104"/>
      <c r="R139" s="92"/>
      <c r="T139" s="93" t="s">
        <v>1</v>
      </c>
      <c r="U139" s="27" t="s">
        <v>24</v>
      </c>
      <c r="V139" s="94">
        <v>0.34079999999999999</v>
      </c>
      <c r="W139" s="94">
        <f t="shared" si="11"/>
        <v>9.5424000000000007</v>
      </c>
      <c r="X139" s="94">
        <v>2.5500000000000002E-3</v>
      </c>
      <c r="Y139" s="94">
        <f t="shared" si="12"/>
        <v>7.1400000000000005E-2</v>
      </c>
      <c r="Z139" s="94">
        <v>0</v>
      </c>
      <c r="AA139" s="95">
        <f t="shared" si="13"/>
        <v>0</v>
      </c>
      <c r="AR139" s="11" t="s">
        <v>88</v>
      </c>
      <c r="AT139" s="11" t="s">
        <v>79</v>
      </c>
      <c r="AU139" s="11" t="s">
        <v>81</v>
      </c>
      <c r="AY139" s="11" t="s">
        <v>78</v>
      </c>
      <c r="BE139" s="96">
        <f t="shared" si="14"/>
        <v>0</v>
      </c>
      <c r="BF139" s="96">
        <f t="shared" si="15"/>
        <v>0</v>
      </c>
      <c r="BG139" s="96">
        <f t="shared" si="16"/>
        <v>0</v>
      </c>
      <c r="BH139" s="96">
        <f t="shared" si="17"/>
        <v>0</v>
      </c>
      <c r="BI139" s="96">
        <f t="shared" si="18"/>
        <v>0</v>
      </c>
      <c r="BJ139" s="11" t="s">
        <v>81</v>
      </c>
      <c r="BK139" s="97">
        <f t="shared" si="19"/>
        <v>0</v>
      </c>
      <c r="BL139" s="11" t="s">
        <v>88</v>
      </c>
      <c r="BM139" s="11" t="s">
        <v>227</v>
      </c>
    </row>
    <row r="140" spans="2:65" s="1" customFormat="1" ht="38.25" customHeight="1">
      <c r="B140" s="88"/>
      <c r="C140" s="89" t="s">
        <v>95</v>
      </c>
      <c r="D140" s="151" t="s">
        <v>228</v>
      </c>
      <c r="E140" s="152"/>
      <c r="F140" s="152"/>
      <c r="G140" s="152"/>
      <c r="H140" s="152"/>
      <c r="I140" s="153"/>
      <c r="J140" s="90" t="s">
        <v>97</v>
      </c>
      <c r="K140" s="91">
        <v>18</v>
      </c>
      <c r="L140" s="104">
        <v>0</v>
      </c>
      <c r="M140" s="104"/>
      <c r="N140" s="104">
        <f t="shared" si="10"/>
        <v>0</v>
      </c>
      <c r="O140" s="104"/>
      <c r="P140" s="104"/>
      <c r="Q140" s="104"/>
      <c r="R140" s="92"/>
      <c r="T140" s="93" t="s">
        <v>1</v>
      </c>
      <c r="U140" s="27" t="s">
        <v>24</v>
      </c>
      <c r="V140" s="94">
        <v>0.38915</v>
      </c>
      <c r="W140" s="94">
        <f t="shared" si="11"/>
        <v>7.0046999999999997</v>
      </c>
      <c r="X140" s="94">
        <v>2.81E-3</v>
      </c>
      <c r="Y140" s="94">
        <f t="shared" si="12"/>
        <v>5.058E-2</v>
      </c>
      <c r="Z140" s="94">
        <v>0</v>
      </c>
      <c r="AA140" s="95">
        <f t="shared" si="13"/>
        <v>0</v>
      </c>
      <c r="AR140" s="11" t="s">
        <v>88</v>
      </c>
      <c r="AT140" s="11" t="s">
        <v>79</v>
      </c>
      <c r="AU140" s="11" t="s">
        <v>81</v>
      </c>
      <c r="AY140" s="11" t="s">
        <v>78</v>
      </c>
      <c r="BE140" s="96">
        <f t="shared" si="14"/>
        <v>0</v>
      </c>
      <c r="BF140" s="96">
        <f t="shared" si="15"/>
        <v>0</v>
      </c>
      <c r="BG140" s="96">
        <f t="shared" si="16"/>
        <v>0</v>
      </c>
      <c r="BH140" s="96">
        <f t="shared" si="17"/>
        <v>0</v>
      </c>
      <c r="BI140" s="96">
        <f t="shared" si="18"/>
        <v>0</v>
      </c>
      <c r="BJ140" s="11" t="s">
        <v>81</v>
      </c>
      <c r="BK140" s="97">
        <f t="shared" si="19"/>
        <v>0</v>
      </c>
      <c r="BL140" s="11" t="s">
        <v>88</v>
      </c>
      <c r="BM140" s="11" t="s">
        <v>229</v>
      </c>
    </row>
    <row r="141" spans="2:65" s="1" customFormat="1" ht="38.25" customHeight="1">
      <c r="B141" s="88"/>
      <c r="C141" s="89" t="s">
        <v>96</v>
      </c>
      <c r="D141" s="151" t="s">
        <v>230</v>
      </c>
      <c r="E141" s="152"/>
      <c r="F141" s="152"/>
      <c r="G141" s="152"/>
      <c r="H141" s="152"/>
      <c r="I141" s="153"/>
      <c r="J141" s="90" t="s">
        <v>97</v>
      </c>
      <c r="K141" s="91">
        <v>32</v>
      </c>
      <c r="L141" s="104">
        <v>0</v>
      </c>
      <c r="M141" s="104"/>
      <c r="N141" s="104">
        <f t="shared" si="10"/>
        <v>0</v>
      </c>
      <c r="O141" s="104"/>
      <c r="P141" s="104"/>
      <c r="Q141" s="104"/>
      <c r="R141" s="92"/>
      <c r="T141" s="93" t="s">
        <v>1</v>
      </c>
      <c r="U141" s="27" t="s">
        <v>24</v>
      </c>
      <c r="V141" s="94">
        <v>0.44578000000000001</v>
      </c>
      <c r="W141" s="94">
        <f t="shared" si="11"/>
        <v>14.26496</v>
      </c>
      <c r="X141" s="94">
        <v>4.81E-3</v>
      </c>
      <c r="Y141" s="94">
        <f t="shared" si="12"/>
        <v>0.15392</v>
      </c>
      <c r="Z141" s="94">
        <v>0</v>
      </c>
      <c r="AA141" s="95">
        <f t="shared" si="13"/>
        <v>0</v>
      </c>
      <c r="AR141" s="11" t="s">
        <v>88</v>
      </c>
      <c r="AT141" s="11" t="s">
        <v>79</v>
      </c>
      <c r="AU141" s="11" t="s">
        <v>81</v>
      </c>
      <c r="AY141" s="11" t="s">
        <v>78</v>
      </c>
      <c r="BE141" s="96">
        <f t="shared" si="14"/>
        <v>0</v>
      </c>
      <c r="BF141" s="96">
        <f t="shared" si="15"/>
        <v>0</v>
      </c>
      <c r="BG141" s="96">
        <f t="shared" si="16"/>
        <v>0</v>
      </c>
      <c r="BH141" s="96">
        <f t="shared" si="17"/>
        <v>0</v>
      </c>
      <c r="BI141" s="96">
        <f t="shared" si="18"/>
        <v>0</v>
      </c>
      <c r="BJ141" s="11" t="s">
        <v>81</v>
      </c>
      <c r="BK141" s="97">
        <f t="shared" si="19"/>
        <v>0</v>
      </c>
      <c r="BL141" s="11" t="s">
        <v>88</v>
      </c>
      <c r="BM141" s="11" t="s">
        <v>231</v>
      </c>
    </row>
    <row r="142" spans="2:65" s="1" customFormat="1" ht="38.25" customHeight="1">
      <c r="B142" s="88"/>
      <c r="C142" s="89" t="s">
        <v>98</v>
      </c>
      <c r="D142" s="151" t="s">
        <v>232</v>
      </c>
      <c r="E142" s="152"/>
      <c r="F142" s="152"/>
      <c r="G142" s="152"/>
      <c r="H142" s="152"/>
      <c r="I142" s="153"/>
      <c r="J142" s="90" t="s">
        <v>97</v>
      </c>
      <c r="K142" s="91">
        <v>27</v>
      </c>
      <c r="L142" s="104">
        <v>0</v>
      </c>
      <c r="M142" s="104"/>
      <c r="N142" s="104">
        <f t="shared" si="10"/>
        <v>0</v>
      </c>
      <c r="O142" s="104"/>
      <c r="P142" s="104"/>
      <c r="Q142" s="104"/>
      <c r="R142" s="92"/>
      <c r="T142" s="93" t="s">
        <v>1</v>
      </c>
      <c r="U142" s="27" t="s">
        <v>24</v>
      </c>
      <c r="V142" s="94">
        <v>0.47855999999999999</v>
      </c>
      <c r="W142" s="94">
        <f t="shared" si="11"/>
        <v>12.92112</v>
      </c>
      <c r="X142" s="94">
        <v>7.1799999999999998E-3</v>
      </c>
      <c r="Y142" s="94">
        <f t="shared" si="12"/>
        <v>0.19386</v>
      </c>
      <c r="Z142" s="94">
        <v>0</v>
      </c>
      <c r="AA142" s="95">
        <f t="shared" si="13"/>
        <v>0</v>
      </c>
      <c r="AR142" s="11" t="s">
        <v>88</v>
      </c>
      <c r="AT142" s="11" t="s">
        <v>79</v>
      </c>
      <c r="AU142" s="11" t="s">
        <v>81</v>
      </c>
      <c r="AY142" s="11" t="s">
        <v>78</v>
      </c>
      <c r="BE142" s="96">
        <f t="shared" si="14"/>
        <v>0</v>
      </c>
      <c r="BF142" s="96">
        <f t="shared" si="15"/>
        <v>0</v>
      </c>
      <c r="BG142" s="96">
        <f t="shared" si="16"/>
        <v>0</v>
      </c>
      <c r="BH142" s="96">
        <f t="shared" si="17"/>
        <v>0</v>
      </c>
      <c r="BI142" s="96">
        <f t="shared" si="18"/>
        <v>0</v>
      </c>
      <c r="BJ142" s="11" t="s">
        <v>81</v>
      </c>
      <c r="BK142" s="97">
        <f t="shared" si="19"/>
        <v>0</v>
      </c>
      <c r="BL142" s="11" t="s">
        <v>88</v>
      </c>
      <c r="BM142" s="11" t="s">
        <v>233</v>
      </c>
    </row>
    <row r="143" spans="2:65" s="1" customFormat="1" ht="38.25" customHeight="1">
      <c r="B143" s="88"/>
      <c r="C143" s="89" t="s">
        <v>88</v>
      </c>
      <c r="D143" s="151" t="s">
        <v>234</v>
      </c>
      <c r="E143" s="152"/>
      <c r="F143" s="152"/>
      <c r="G143" s="152"/>
      <c r="H143" s="152"/>
      <c r="I143" s="153"/>
      <c r="J143" s="90" t="s">
        <v>97</v>
      </c>
      <c r="K143" s="91">
        <v>82</v>
      </c>
      <c r="L143" s="104">
        <v>0</v>
      </c>
      <c r="M143" s="104"/>
      <c r="N143" s="104">
        <f t="shared" si="10"/>
        <v>0</v>
      </c>
      <c r="O143" s="104"/>
      <c r="P143" s="104"/>
      <c r="Q143" s="104"/>
      <c r="R143" s="92"/>
      <c r="T143" s="93" t="s">
        <v>1</v>
      </c>
      <c r="U143" s="27" t="s">
        <v>24</v>
      </c>
      <c r="V143" s="94">
        <v>0.60663</v>
      </c>
      <c r="W143" s="94">
        <f t="shared" si="11"/>
        <v>49.743659999999998</v>
      </c>
      <c r="X143" s="94">
        <v>9.2499999999999995E-3</v>
      </c>
      <c r="Y143" s="94">
        <f t="shared" si="12"/>
        <v>0.75849999999999995</v>
      </c>
      <c r="Z143" s="94">
        <v>0</v>
      </c>
      <c r="AA143" s="95">
        <f t="shared" si="13"/>
        <v>0</v>
      </c>
      <c r="AR143" s="11" t="s">
        <v>88</v>
      </c>
      <c r="AT143" s="11" t="s">
        <v>79</v>
      </c>
      <c r="AU143" s="11" t="s">
        <v>81</v>
      </c>
      <c r="AY143" s="11" t="s">
        <v>78</v>
      </c>
      <c r="BE143" s="96">
        <f t="shared" si="14"/>
        <v>0</v>
      </c>
      <c r="BF143" s="96">
        <f t="shared" si="15"/>
        <v>0</v>
      </c>
      <c r="BG143" s="96">
        <f t="shared" si="16"/>
        <v>0</v>
      </c>
      <c r="BH143" s="96">
        <f t="shared" si="17"/>
        <v>0</v>
      </c>
      <c r="BI143" s="96">
        <f t="shared" si="18"/>
        <v>0</v>
      </c>
      <c r="BJ143" s="11" t="s">
        <v>81</v>
      </c>
      <c r="BK143" s="97">
        <f t="shared" si="19"/>
        <v>0</v>
      </c>
      <c r="BL143" s="11" t="s">
        <v>88</v>
      </c>
      <c r="BM143" s="11" t="s">
        <v>235</v>
      </c>
    </row>
    <row r="144" spans="2:65" s="1" customFormat="1" ht="38.25" customHeight="1">
      <c r="B144" s="88"/>
      <c r="C144" s="89" t="s">
        <v>100</v>
      </c>
      <c r="D144" s="151" t="s">
        <v>236</v>
      </c>
      <c r="E144" s="152"/>
      <c r="F144" s="152"/>
      <c r="G144" s="152"/>
      <c r="H144" s="152"/>
      <c r="I144" s="153"/>
      <c r="J144" s="90" t="s">
        <v>97</v>
      </c>
      <c r="K144" s="91">
        <v>101</v>
      </c>
      <c r="L144" s="104">
        <v>0</v>
      </c>
      <c r="M144" s="104"/>
      <c r="N144" s="104">
        <f t="shared" si="10"/>
        <v>0</v>
      </c>
      <c r="O144" s="104"/>
      <c r="P144" s="104"/>
      <c r="Q144" s="104"/>
      <c r="R144" s="92"/>
      <c r="T144" s="93" t="s">
        <v>1</v>
      </c>
      <c r="U144" s="27" t="s">
        <v>24</v>
      </c>
      <c r="V144" s="94">
        <v>1.1022000000000001</v>
      </c>
      <c r="W144" s="94">
        <f t="shared" si="11"/>
        <v>111.32220000000001</v>
      </c>
      <c r="X144" s="94">
        <v>1.214E-2</v>
      </c>
      <c r="Y144" s="94">
        <f t="shared" si="12"/>
        <v>1.22614</v>
      </c>
      <c r="Z144" s="94">
        <v>0</v>
      </c>
      <c r="AA144" s="95">
        <f t="shared" si="13"/>
        <v>0</v>
      </c>
      <c r="AR144" s="11" t="s">
        <v>88</v>
      </c>
      <c r="AT144" s="11" t="s">
        <v>79</v>
      </c>
      <c r="AU144" s="11" t="s">
        <v>81</v>
      </c>
      <c r="AY144" s="11" t="s">
        <v>78</v>
      </c>
      <c r="BE144" s="96">
        <f t="shared" si="14"/>
        <v>0</v>
      </c>
      <c r="BF144" s="96">
        <f t="shared" si="15"/>
        <v>0</v>
      </c>
      <c r="BG144" s="96">
        <f t="shared" si="16"/>
        <v>0</v>
      </c>
      <c r="BH144" s="96">
        <f t="shared" si="17"/>
        <v>0</v>
      </c>
      <c r="BI144" s="96">
        <f t="shared" si="18"/>
        <v>0</v>
      </c>
      <c r="BJ144" s="11" t="s">
        <v>81</v>
      </c>
      <c r="BK144" s="97">
        <f t="shared" si="19"/>
        <v>0</v>
      </c>
      <c r="BL144" s="11" t="s">
        <v>88</v>
      </c>
      <c r="BM144" s="11" t="s">
        <v>237</v>
      </c>
    </row>
    <row r="145" spans="2:65" s="1" customFormat="1" ht="38.25" customHeight="1">
      <c r="B145" s="88"/>
      <c r="C145" s="89" t="s">
        <v>101</v>
      </c>
      <c r="D145" s="151" t="s">
        <v>238</v>
      </c>
      <c r="E145" s="152"/>
      <c r="F145" s="152"/>
      <c r="G145" s="152"/>
      <c r="H145" s="152"/>
      <c r="I145" s="153"/>
      <c r="J145" s="90" t="s">
        <v>97</v>
      </c>
      <c r="K145" s="91">
        <v>5</v>
      </c>
      <c r="L145" s="104">
        <v>0</v>
      </c>
      <c r="M145" s="104"/>
      <c r="N145" s="104">
        <f t="shared" si="10"/>
        <v>0</v>
      </c>
      <c r="O145" s="104"/>
      <c r="P145" s="104"/>
      <c r="Q145" s="104"/>
      <c r="R145" s="92"/>
      <c r="T145" s="93" t="s">
        <v>1</v>
      </c>
      <c r="U145" s="27" t="s">
        <v>24</v>
      </c>
      <c r="V145" s="94">
        <v>1.35951</v>
      </c>
      <c r="W145" s="94">
        <f t="shared" si="11"/>
        <v>6.7975500000000002</v>
      </c>
      <c r="X145" s="94">
        <v>4.5699999999999998E-2</v>
      </c>
      <c r="Y145" s="94">
        <f t="shared" si="12"/>
        <v>0.22849999999999998</v>
      </c>
      <c r="Z145" s="94">
        <v>0</v>
      </c>
      <c r="AA145" s="95">
        <f t="shared" si="13"/>
        <v>0</v>
      </c>
      <c r="AR145" s="11" t="s">
        <v>88</v>
      </c>
      <c r="AT145" s="11" t="s">
        <v>79</v>
      </c>
      <c r="AU145" s="11" t="s">
        <v>81</v>
      </c>
      <c r="AY145" s="11" t="s">
        <v>78</v>
      </c>
      <c r="BE145" s="96">
        <f t="shared" si="14"/>
        <v>0</v>
      </c>
      <c r="BF145" s="96">
        <f t="shared" si="15"/>
        <v>0</v>
      </c>
      <c r="BG145" s="96">
        <f t="shared" si="16"/>
        <v>0</v>
      </c>
      <c r="BH145" s="96">
        <f t="shared" si="17"/>
        <v>0</v>
      </c>
      <c r="BI145" s="96">
        <f t="shared" si="18"/>
        <v>0</v>
      </c>
      <c r="BJ145" s="11" t="s">
        <v>81</v>
      </c>
      <c r="BK145" s="97">
        <f t="shared" si="19"/>
        <v>0</v>
      </c>
      <c r="BL145" s="11" t="s">
        <v>88</v>
      </c>
      <c r="BM145" s="11" t="s">
        <v>239</v>
      </c>
    </row>
    <row r="146" spans="2:65" s="1" customFormat="1" ht="25.5" customHeight="1">
      <c r="B146" s="88"/>
      <c r="C146" s="89" t="s">
        <v>102</v>
      </c>
      <c r="D146" s="151" t="s">
        <v>240</v>
      </c>
      <c r="E146" s="152"/>
      <c r="F146" s="152"/>
      <c r="G146" s="152"/>
      <c r="H146" s="152"/>
      <c r="I146" s="153"/>
      <c r="J146" s="90" t="s">
        <v>97</v>
      </c>
      <c r="K146" s="91">
        <v>2</v>
      </c>
      <c r="L146" s="104">
        <v>0</v>
      </c>
      <c r="M146" s="104"/>
      <c r="N146" s="104">
        <f t="shared" si="10"/>
        <v>0</v>
      </c>
      <c r="O146" s="104"/>
      <c r="P146" s="104"/>
      <c r="Q146" s="104"/>
      <c r="R146" s="92"/>
      <c r="T146" s="93" t="s">
        <v>1</v>
      </c>
      <c r="U146" s="27" t="s">
        <v>24</v>
      </c>
      <c r="V146" s="94">
        <v>0.26879999999999998</v>
      </c>
      <c r="W146" s="94">
        <f t="shared" si="11"/>
        <v>0.53759999999999997</v>
      </c>
      <c r="X146" s="94">
        <v>2.5600000000000002E-3</v>
      </c>
      <c r="Y146" s="94">
        <f t="shared" si="12"/>
        <v>5.1200000000000004E-3</v>
      </c>
      <c r="Z146" s="94">
        <v>0</v>
      </c>
      <c r="AA146" s="95">
        <f t="shared" si="13"/>
        <v>0</v>
      </c>
      <c r="AR146" s="11" t="s">
        <v>88</v>
      </c>
      <c r="AT146" s="11" t="s">
        <v>79</v>
      </c>
      <c r="AU146" s="11" t="s">
        <v>81</v>
      </c>
      <c r="AY146" s="11" t="s">
        <v>78</v>
      </c>
      <c r="BE146" s="96">
        <f t="shared" si="14"/>
        <v>0</v>
      </c>
      <c r="BF146" s="96">
        <f t="shared" si="15"/>
        <v>0</v>
      </c>
      <c r="BG146" s="96">
        <f t="shared" si="16"/>
        <v>0</v>
      </c>
      <c r="BH146" s="96">
        <f t="shared" si="17"/>
        <v>0</v>
      </c>
      <c r="BI146" s="96">
        <f t="shared" si="18"/>
        <v>0</v>
      </c>
      <c r="BJ146" s="11" t="s">
        <v>81</v>
      </c>
      <c r="BK146" s="97">
        <f t="shared" si="19"/>
        <v>0</v>
      </c>
      <c r="BL146" s="11" t="s">
        <v>88</v>
      </c>
      <c r="BM146" s="11" t="s">
        <v>241</v>
      </c>
    </row>
    <row r="147" spans="2:65" s="1" customFormat="1" ht="25.5" customHeight="1">
      <c r="B147" s="88"/>
      <c r="C147" s="89" t="s">
        <v>5</v>
      </c>
      <c r="D147" s="151" t="s">
        <v>242</v>
      </c>
      <c r="E147" s="152"/>
      <c r="F147" s="152"/>
      <c r="G147" s="152"/>
      <c r="H147" s="152"/>
      <c r="I147" s="153"/>
      <c r="J147" s="90" t="s">
        <v>97</v>
      </c>
      <c r="K147" s="91">
        <v>1</v>
      </c>
      <c r="L147" s="104">
        <v>0</v>
      </c>
      <c r="M147" s="104"/>
      <c r="N147" s="104">
        <f t="shared" si="10"/>
        <v>0</v>
      </c>
      <c r="O147" s="104"/>
      <c r="P147" s="104"/>
      <c r="Q147" s="104"/>
      <c r="R147" s="92"/>
      <c r="T147" s="93" t="s">
        <v>1</v>
      </c>
      <c r="U147" s="27" t="s">
        <v>24</v>
      </c>
      <c r="V147" s="94">
        <v>0.29116999999999998</v>
      </c>
      <c r="W147" s="94">
        <f t="shared" si="11"/>
        <v>0.29116999999999998</v>
      </c>
      <c r="X147" s="94">
        <v>3.0100000000000001E-3</v>
      </c>
      <c r="Y147" s="94">
        <f t="shared" si="12"/>
        <v>3.0100000000000001E-3</v>
      </c>
      <c r="Z147" s="94">
        <v>0</v>
      </c>
      <c r="AA147" s="95">
        <f t="shared" si="13"/>
        <v>0</v>
      </c>
      <c r="AR147" s="11" t="s">
        <v>88</v>
      </c>
      <c r="AT147" s="11" t="s">
        <v>79</v>
      </c>
      <c r="AU147" s="11" t="s">
        <v>81</v>
      </c>
      <c r="AY147" s="11" t="s">
        <v>78</v>
      </c>
      <c r="BE147" s="96">
        <f t="shared" si="14"/>
        <v>0</v>
      </c>
      <c r="BF147" s="96">
        <f t="shared" si="15"/>
        <v>0</v>
      </c>
      <c r="BG147" s="96">
        <f t="shared" si="16"/>
        <v>0</v>
      </c>
      <c r="BH147" s="96">
        <f t="shared" si="17"/>
        <v>0</v>
      </c>
      <c r="BI147" s="96">
        <f t="shared" si="18"/>
        <v>0</v>
      </c>
      <c r="BJ147" s="11" t="s">
        <v>81</v>
      </c>
      <c r="BK147" s="97">
        <f t="shared" si="19"/>
        <v>0</v>
      </c>
      <c r="BL147" s="11" t="s">
        <v>88</v>
      </c>
      <c r="BM147" s="11" t="s">
        <v>243</v>
      </c>
    </row>
    <row r="148" spans="2:65" s="1" customFormat="1" ht="25.5" customHeight="1">
      <c r="B148" s="88"/>
      <c r="C148" s="89" t="s">
        <v>103</v>
      </c>
      <c r="D148" s="151" t="s">
        <v>244</v>
      </c>
      <c r="E148" s="152"/>
      <c r="F148" s="152"/>
      <c r="G148" s="152"/>
      <c r="H148" s="152"/>
      <c r="I148" s="153"/>
      <c r="J148" s="90" t="s">
        <v>97</v>
      </c>
      <c r="K148" s="91">
        <v>2</v>
      </c>
      <c r="L148" s="104">
        <v>0</v>
      </c>
      <c r="M148" s="104"/>
      <c r="N148" s="104">
        <f t="shared" si="10"/>
        <v>0</v>
      </c>
      <c r="O148" s="104"/>
      <c r="P148" s="104"/>
      <c r="Q148" s="104"/>
      <c r="R148" s="92"/>
      <c r="T148" s="93" t="s">
        <v>1</v>
      </c>
      <c r="U148" s="27" t="s">
        <v>24</v>
      </c>
      <c r="V148" s="94">
        <v>0.52446999999999999</v>
      </c>
      <c r="W148" s="94">
        <f t="shared" si="11"/>
        <v>1.04894</v>
      </c>
      <c r="X148" s="94">
        <v>8.2699999999999996E-3</v>
      </c>
      <c r="Y148" s="94">
        <f t="shared" si="12"/>
        <v>1.6539999999999999E-2</v>
      </c>
      <c r="Z148" s="94">
        <v>0</v>
      </c>
      <c r="AA148" s="95">
        <f t="shared" si="13"/>
        <v>0</v>
      </c>
      <c r="AR148" s="11" t="s">
        <v>88</v>
      </c>
      <c r="AT148" s="11" t="s">
        <v>79</v>
      </c>
      <c r="AU148" s="11" t="s">
        <v>81</v>
      </c>
      <c r="AY148" s="11" t="s">
        <v>78</v>
      </c>
      <c r="BE148" s="96">
        <f t="shared" si="14"/>
        <v>0</v>
      </c>
      <c r="BF148" s="96">
        <f t="shared" si="15"/>
        <v>0</v>
      </c>
      <c r="BG148" s="96">
        <f t="shared" si="16"/>
        <v>0</v>
      </c>
      <c r="BH148" s="96">
        <f t="shared" si="17"/>
        <v>0</v>
      </c>
      <c r="BI148" s="96">
        <f t="shared" si="18"/>
        <v>0</v>
      </c>
      <c r="BJ148" s="11" t="s">
        <v>81</v>
      </c>
      <c r="BK148" s="97">
        <f t="shared" si="19"/>
        <v>0</v>
      </c>
      <c r="BL148" s="11" t="s">
        <v>88</v>
      </c>
      <c r="BM148" s="11" t="s">
        <v>245</v>
      </c>
    </row>
    <row r="149" spans="2:65" s="1" customFormat="1" ht="25.5" customHeight="1">
      <c r="B149" s="88"/>
      <c r="C149" s="89" t="s">
        <v>104</v>
      </c>
      <c r="D149" s="151" t="s">
        <v>246</v>
      </c>
      <c r="E149" s="152"/>
      <c r="F149" s="152"/>
      <c r="G149" s="152"/>
      <c r="H149" s="152"/>
      <c r="I149" s="153"/>
      <c r="J149" s="90" t="s">
        <v>97</v>
      </c>
      <c r="K149" s="91">
        <v>2</v>
      </c>
      <c r="L149" s="104">
        <v>0</v>
      </c>
      <c r="M149" s="104"/>
      <c r="N149" s="104">
        <f t="shared" si="10"/>
        <v>0</v>
      </c>
      <c r="O149" s="104"/>
      <c r="P149" s="104"/>
      <c r="Q149" s="104"/>
      <c r="R149" s="92"/>
      <c r="T149" s="93" t="s">
        <v>1</v>
      </c>
      <c r="U149" s="27" t="s">
        <v>24</v>
      </c>
      <c r="V149" s="94">
        <v>0.59794000000000003</v>
      </c>
      <c r="W149" s="94">
        <f t="shared" si="11"/>
        <v>1.1958800000000001</v>
      </c>
      <c r="X149" s="94">
        <v>1.116E-2</v>
      </c>
      <c r="Y149" s="94">
        <f t="shared" si="12"/>
        <v>2.232E-2</v>
      </c>
      <c r="Z149" s="94">
        <v>0</v>
      </c>
      <c r="AA149" s="95">
        <f t="shared" si="13"/>
        <v>0</v>
      </c>
      <c r="AR149" s="11" t="s">
        <v>88</v>
      </c>
      <c r="AT149" s="11" t="s">
        <v>79</v>
      </c>
      <c r="AU149" s="11" t="s">
        <v>81</v>
      </c>
      <c r="AY149" s="11" t="s">
        <v>78</v>
      </c>
      <c r="BE149" s="96">
        <f t="shared" si="14"/>
        <v>0</v>
      </c>
      <c r="BF149" s="96">
        <f t="shared" si="15"/>
        <v>0</v>
      </c>
      <c r="BG149" s="96">
        <f t="shared" si="16"/>
        <v>0</v>
      </c>
      <c r="BH149" s="96">
        <f t="shared" si="17"/>
        <v>0</v>
      </c>
      <c r="BI149" s="96">
        <f t="shared" si="18"/>
        <v>0</v>
      </c>
      <c r="BJ149" s="11" t="s">
        <v>81</v>
      </c>
      <c r="BK149" s="97">
        <f t="shared" si="19"/>
        <v>0</v>
      </c>
      <c r="BL149" s="11" t="s">
        <v>88</v>
      </c>
      <c r="BM149" s="11" t="s">
        <v>247</v>
      </c>
    </row>
    <row r="150" spans="2:65" s="1" customFormat="1" ht="25.5" customHeight="1">
      <c r="B150" s="88"/>
      <c r="C150" s="89" t="s">
        <v>105</v>
      </c>
      <c r="D150" s="151" t="s">
        <v>248</v>
      </c>
      <c r="E150" s="152"/>
      <c r="F150" s="152"/>
      <c r="G150" s="152"/>
      <c r="H150" s="152"/>
      <c r="I150" s="153"/>
      <c r="J150" s="90" t="s">
        <v>97</v>
      </c>
      <c r="K150" s="91">
        <v>5</v>
      </c>
      <c r="L150" s="104">
        <v>0</v>
      </c>
      <c r="M150" s="104"/>
      <c r="N150" s="104">
        <f t="shared" si="10"/>
        <v>0</v>
      </c>
      <c r="O150" s="104"/>
      <c r="P150" s="104"/>
      <c r="Q150" s="104"/>
      <c r="R150" s="92"/>
      <c r="T150" s="93" t="s">
        <v>1</v>
      </c>
      <c r="U150" s="27" t="s">
        <v>24</v>
      </c>
      <c r="V150" s="94">
        <v>0.71850000000000003</v>
      </c>
      <c r="W150" s="94">
        <f t="shared" si="11"/>
        <v>3.5925000000000002</v>
      </c>
      <c r="X150" s="94">
        <v>1.5350000000000001E-2</v>
      </c>
      <c r="Y150" s="94">
        <f t="shared" si="12"/>
        <v>7.6749999999999999E-2</v>
      </c>
      <c r="Z150" s="94">
        <v>0</v>
      </c>
      <c r="AA150" s="95">
        <f t="shared" si="13"/>
        <v>0</v>
      </c>
      <c r="AR150" s="11" t="s">
        <v>88</v>
      </c>
      <c r="AT150" s="11" t="s">
        <v>79</v>
      </c>
      <c r="AU150" s="11" t="s">
        <v>81</v>
      </c>
      <c r="AY150" s="11" t="s">
        <v>78</v>
      </c>
      <c r="BE150" s="96">
        <f t="shared" si="14"/>
        <v>0</v>
      </c>
      <c r="BF150" s="96">
        <f t="shared" si="15"/>
        <v>0</v>
      </c>
      <c r="BG150" s="96">
        <f t="shared" si="16"/>
        <v>0</v>
      </c>
      <c r="BH150" s="96">
        <f t="shared" si="17"/>
        <v>0</v>
      </c>
      <c r="BI150" s="96">
        <f t="shared" si="18"/>
        <v>0</v>
      </c>
      <c r="BJ150" s="11" t="s">
        <v>81</v>
      </c>
      <c r="BK150" s="97">
        <f t="shared" si="19"/>
        <v>0</v>
      </c>
      <c r="BL150" s="11" t="s">
        <v>88</v>
      </c>
      <c r="BM150" s="11" t="s">
        <v>249</v>
      </c>
    </row>
    <row r="151" spans="2:65" s="1" customFormat="1" ht="25.5" customHeight="1">
      <c r="B151" s="88"/>
      <c r="C151" s="89" t="s">
        <v>106</v>
      </c>
      <c r="D151" s="151" t="s">
        <v>250</v>
      </c>
      <c r="E151" s="152"/>
      <c r="F151" s="152"/>
      <c r="G151" s="152"/>
      <c r="H151" s="152"/>
      <c r="I151" s="153"/>
      <c r="J151" s="90" t="s">
        <v>97</v>
      </c>
      <c r="K151" s="91">
        <v>5</v>
      </c>
      <c r="L151" s="104">
        <v>0</v>
      </c>
      <c r="M151" s="104"/>
      <c r="N151" s="104">
        <f t="shared" si="10"/>
        <v>0</v>
      </c>
      <c r="O151" s="104"/>
      <c r="P151" s="104"/>
      <c r="Q151" s="104"/>
      <c r="R151" s="92"/>
      <c r="T151" s="93" t="s">
        <v>1</v>
      </c>
      <c r="U151" s="27" t="s">
        <v>24</v>
      </c>
      <c r="V151" s="94">
        <v>1.8201499999999999</v>
      </c>
      <c r="W151" s="94">
        <f t="shared" si="11"/>
        <v>9.1007499999999997</v>
      </c>
      <c r="X151" s="94">
        <v>1.847E-2</v>
      </c>
      <c r="Y151" s="94">
        <f t="shared" si="12"/>
        <v>9.2350000000000002E-2</v>
      </c>
      <c r="Z151" s="94">
        <v>0</v>
      </c>
      <c r="AA151" s="95">
        <f t="shared" si="13"/>
        <v>0</v>
      </c>
      <c r="AR151" s="11" t="s">
        <v>88</v>
      </c>
      <c r="AT151" s="11" t="s">
        <v>79</v>
      </c>
      <c r="AU151" s="11" t="s">
        <v>81</v>
      </c>
      <c r="AY151" s="11" t="s">
        <v>78</v>
      </c>
      <c r="BE151" s="96">
        <f t="shared" si="14"/>
        <v>0</v>
      </c>
      <c r="BF151" s="96">
        <f t="shared" si="15"/>
        <v>0</v>
      </c>
      <c r="BG151" s="96">
        <f t="shared" si="16"/>
        <v>0</v>
      </c>
      <c r="BH151" s="96">
        <f t="shared" si="17"/>
        <v>0</v>
      </c>
      <c r="BI151" s="96">
        <f t="shared" si="18"/>
        <v>0</v>
      </c>
      <c r="BJ151" s="11" t="s">
        <v>81</v>
      </c>
      <c r="BK151" s="97">
        <f t="shared" si="19"/>
        <v>0</v>
      </c>
      <c r="BL151" s="11" t="s">
        <v>88</v>
      </c>
      <c r="BM151" s="11" t="s">
        <v>251</v>
      </c>
    </row>
    <row r="152" spans="2:65" s="1" customFormat="1" ht="38.25" customHeight="1">
      <c r="B152" s="88"/>
      <c r="C152" s="89" t="s">
        <v>107</v>
      </c>
      <c r="D152" s="151" t="s">
        <v>252</v>
      </c>
      <c r="E152" s="152"/>
      <c r="F152" s="152"/>
      <c r="G152" s="152"/>
      <c r="H152" s="152"/>
      <c r="I152" s="153"/>
      <c r="J152" s="90" t="s">
        <v>196</v>
      </c>
      <c r="K152" s="91">
        <v>7</v>
      </c>
      <c r="L152" s="104">
        <v>0</v>
      </c>
      <c r="M152" s="104"/>
      <c r="N152" s="104">
        <f t="shared" si="10"/>
        <v>0</v>
      </c>
      <c r="O152" s="104"/>
      <c r="P152" s="104"/>
      <c r="Q152" s="104"/>
      <c r="R152" s="92"/>
      <c r="T152" s="93" t="s">
        <v>1</v>
      </c>
      <c r="U152" s="27" t="s">
        <v>24</v>
      </c>
      <c r="V152" s="94">
        <v>1.35578</v>
      </c>
      <c r="W152" s="94">
        <f t="shared" si="11"/>
        <v>9.4904600000000006</v>
      </c>
      <c r="X152" s="94">
        <v>3.2299999999999998E-3</v>
      </c>
      <c r="Y152" s="94">
        <f t="shared" si="12"/>
        <v>2.2609999999999998E-2</v>
      </c>
      <c r="Z152" s="94">
        <v>0</v>
      </c>
      <c r="AA152" s="95">
        <f t="shared" si="13"/>
        <v>0</v>
      </c>
      <c r="AR152" s="11" t="s">
        <v>88</v>
      </c>
      <c r="AT152" s="11" t="s">
        <v>79</v>
      </c>
      <c r="AU152" s="11" t="s">
        <v>81</v>
      </c>
      <c r="AY152" s="11" t="s">
        <v>78</v>
      </c>
      <c r="BE152" s="96">
        <f t="shared" si="14"/>
        <v>0</v>
      </c>
      <c r="BF152" s="96">
        <f t="shared" si="15"/>
        <v>0</v>
      </c>
      <c r="BG152" s="96">
        <f t="shared" si="16"/>
        <v>0</v>
      </c>
      <c r="BH152" s="96">
        <f t="shared" si="17"/>
        <v>0</v>
      </c>
      <c r="BI152" s="96">
        <f t="shared" si="18"/>
        <v>0</v>
      </c>
      <c r="BJ152" s="11" t="s">
        <v>81</v>
      </c>
      <c r="BK152" s="97">
        <f t="shared" si="19"/>
        <v>0</v>
      </c>
      <c r="BL152" s="11" t="s">
        <v>88</v>
      </c>
      <c r="BM152" s="11" t="s">
        <v>253</v>
      </c>
    </row>
    <row r="153" spans="2:65" s="1" customFormat="1" ht="38.25" customHeight="1">
      <c r="B153" s="88"/>
      <c r="C153" s="89" t="s">
        <v>109</v>
      </c>
      <c r="D153" s="151" t="s">
        <v>254</v>
      </c>
      <c r="E153" s="152"/>
      <c r="F153" s="152"/>
      <c r="G153" s="152"/>
      <c r="H153" s="152"/>
      <c r="I153" s="153"/>
      <c r="J153" s="90" t="s">
        <v>196</v>
      </c>
      <c r="K153" s="91">
        <v>4</v>
      </c>
      <c r="L153" s="104">
        <v>0</v>
      </c>
      <c r="M153" s="104"/>
      <c r="N153" s="104">
        <f t="shared" si="10"/>
        <v>0</v>
      </c>
      <c r="O153" s="104"/>
      <c r="P153" s="104"/>
      <c r="Q153" s="104"/>
      <c r="R153" s="92"/>
      <c r="T153" s="93" t="s">
        <v>1</v>
      </c>
      <c r="U153" s="27" t="s">
        <v>24</v>
      </c>
      <c r="V153" s="94">
        <v>1.52752</v>
      </c>
      <c r="W153" s="94">
        <f t="shared" si="11"/>
        <v>6.11008</v>
      </c>
      <c r="X153" s="94">
        <v>4.2900000000000004E-3</v>
      </c>
      <c r="Y153" s="94">
        <f t="shared" si="12"/>
        <v>1.7160000000000002E-2</v>
      </c>
      <c r="Z153" s="94">
        <v>0</v>
      </c>
      <c r="AA153" s="95">
        <f t="shared" si="13"/>
        <v>0</v>
      </c>
      <c r="AR153" s="11" t="s">
        <v>88</v>
      </c>
      <c r="AT153" s="11" t="s">
        <v>79</v>
      </c>
      <c r="AU153" s="11" t="s">
        <v>81</v>
      </c>
      <c r="AY153" s="11" t="s">
        <v>78</v>
      </c>
      <c r="BE153" s="96">
        <f t="shared" si="14"/>
        <v>0</v>
      </c>
      <c r="BF153" s="96">
        <f t="shared" si="15"/>
        <v>0</v>
      </c>
      <c r="BG153" s="96">
        <f t="shared" si="16"/>
        <v>0</v>
      </c>
      <c r="BH153" s="96">
        <f t="shared" si="17"/>
        <v>0</v>
      </c>
      <c r="BI153" s="96">
        <f t="shared" si="18"/>
        <v>0</v>
      </c>
      <c r="BJ153" s="11" t="s">
        <v>81</v>
      </c>
      <c r="BK153" s="97">
        <f t="shared" si="19"/>
        <v>0</v>
      </c>
      <c r="BL153" s="11" t="s">
        <v>88</v>
      </c>
      <c r="BM153" s="11" t="s">
        <v>255</v>
      </c>
    </row>
    <row r="154" spans="2:65" s="1" customFormat="1" ht="38.25" customHeight="1">
      <c r="B154" s="88"/>
      <c r="C154" s="89" t="s">
        <v>110</v>
      </c>
      <c r="D154" s="151" t="s">
        <v>256</v>
      </c>
      <c r="E154" s="152"/>
      <c r="F154" s="152"/>
      <c r="G154" s="152"/>
      <c r="H154" s="152"/>
      <c r="I154" s="153"/>
      <c r="J154" s="90" t="s">
        <v>196</v>
      </c>
      <c r="K154" s="91">
        <v>3</v>
      </c>
      <c r="L154" s="104">
        <v>0</v>
      </c>
      <c r="M154" s="104"/>
      <c r="N154" s="104">
        <f t="shared" si="10"/>
        <v>0</v>
      </c>
      <c r="O154" s="104"/>
      <c r="P154" s="104"/>
      <c r="Q154" s="104"/>
      <c r="R154" s="92"/>
      <c r="T154" s="93" t="s">
        <v>1</v>
      </c>
      <c r="U154" s="27" t="s">
        <v>24</v>
      </c>
      <c r="V154" s="94">
        <v>1.8861699999999999</v>
      </c>
      <c r="W154" s="94">
        <f t="shared" si="11"/>
        <v>5.6585099999999997</v>
      </c>
      <c r="X154" s="94">
        <v>9.2800000000000001E-3</v>
      </c>
      <c r="Y154" s="94">
        <f t="shared" si="12"/>
        <v>2.784E-2</v>
      </c>
      <c r="Z154" s="94">
        <v>0</v>
      </c>
      <c r="AA154" s="95">
        <f t="shared" si="13"/>
        <v>0</v>
      </c>
      <c r="AR154" s="11" t="s">
        <v>88</v>
      </c>
      <c r="AT154" s="11" t="s">
        <v>79</v>
      </c>
      <c r="AU154" s="11" t="s">
        <v>81</v>
      </c>
      <c r="AY154" s="11" t="s">
        <v>78</v>
      </c>
      <c r="BE154" s="96">
        <f t="shared" si="14"/>
        <v>0</v>
      </c>
      <c r="BF154" s="96">
        <f t="shared" si="15"/>
        <v>0</v>
      </c>
      <c r="BG154" s="96">
        <f t="shared" si="16"/>
        <v>0</v>
      </c>
      <c r="BH154" s="96">
        <f t="shared" si="17"/>
        <v>0</v>
      </c>
      <c r="BI154" s="96">
        <f t="shared" si="18"/>
        <v>0</v>
      </c>
      <c r="BJ154" s="11" t="s">
        <v>81</v>
      </c>
      <c r="BK154" s="97">
        <f t="shared" si="19"/>
        <v>0</v>
      </c>
      <c r="BL154" s="11" t="s">
        <v>88</v>
      </c>
      <c r="BM154" s="11" t="s">
        <v>257</v>
      </c>
    </row>
    <row r="155" spans="2:65" s="1" customFormat="1" ht="25.5" customHeight="1">
      <c r="B155" s="88"/>
      <c r="C155" s="89" t="s">
        <v>111</v>
      </c>
      <c r="D155" s="151" t="s">
        <v>258</v>
      </c>
      <c r="E155" s="152"/>
      <c r="F155" s="152"/>
      <c r="G155" s="152"/>
      <c r="H155" s="152"/>
      <c r="I155" s="153"/>
      <c r="J155" s="90" t="s">
        <v>97</v>
      </c>
      <c r="K155" s="91">
        <v>302</v>
      </c>
      <c r="L155" s="104">
        <v>0</v>
      </c>
      <c r="M155" s="104"/>
      <c r="N155" s="104">
        <f t="shared" si="10"/>
        <v>0</v>
      </c>
      <c r="O155" s="104"/>
      <c r="P155" s="104"/>
      <c r="Q155" s="104"/>
      <c r="R155" s="92"/>
      <c r="T155" s="93" t="s">
        <v>1</v>
      </c>
      <c r="U155" s="27" t="s">
        <v>24</v>
      </c>
      <c r="V155" s="94">
        <v>5.8000000000000003E-2</v>
      </c>
      <c r="W155" s="94">
        <f t="shared" si="11"/>
        <v>17.516000000000002</v>
      </c>
      <c r="X155" s="94">
        <v>0</v>
      </c>
      <c r="Y155" s="94">
        <f t="shared" si="12"/>
        <v>0</v>
      </c>
      <c r="Z155" s="94">
        <v>0</v>
      </c>
      <c r="AA155" s="95">
        <f t="shared" si="13"/>
        <v>0</v>
      </c>
      <c r="AR155" s="11" t="s">
        <v>88</v>
      </c>
      <c r="AT155" s="11" t="s">
        <v>79</v>
      </c>
      <c r="AU155" s="11" t="s">
        <v>81</v>
      </c>
      <c r="AY155" s="11" t="s">
        <v>78</v>
      </c>
      <c r="BE155" s="96">
        <f t="shared" si="14"/>
        <v>0</v>
      </c>
      <c r="BF155" s="96">
        <f t="shared" si="15"/>
        <v>0</v>
      </c>
      <c r="BG155" s="96">
        <f t="shared" si="16"/>
        <v>0</v>
      </c>
      <c r="BH155" s="96">
        <f t="shared" si="17"/>
        <v>0</v>
      </c>
      <c r="BI155" s="96">
        <f t="shared" si="18"/>
        <v>0</v>
      </c>
      <c r="BJ155" s="11" t="s">
        <v>81</v>
      </c>
      <c r="BK155" s="97">
        <f t="shared" si="19"/>
        <v>0</v>
      </c>
      <c r="BL155" s="11" t="s">
        <v>88</v>
      </c>
      <c r="BM155" s="11" t="s">
        <v>259</v>
      </c>
    </row>
    <row r="156" spans="2:65" s="1" customFormat="1" ht="25.5" customHeight="1">
      <c r="B156" s="88"/>
      <c r="C156" s="89" t="s">
        <v>113</v>
      </c>
      <c r="D156" s="151" t="s">
        <v>260</v>
      </c>
      <c r="E156" s="152"/>
      <c r="F156" s="152"/>
      <c r="G156" s="152"/>
      <c r="H156" s="152"/>
      <c r="I156" s="153"/>
      <c r="J156" s="90" t="s">
        <v>99</v>
      </c>
      <c r="K156" s="91">
        <v>2</v>
      </c>
      <c r="L156" s="104">
        <v>0</v>
      </c>
      <c r="M156" s="104"/>
      <c r="N156" s="104">
        <f t="shared" si="10"/>
        <v>0</v>
      </c>
      <c r="O156" s="104"/>
      <c r="P156" s="104"/>
      <c r="Q156" s="104"/>
      <c r="R156" s="92"/>
      <c r="T156" s="93" t="s">
        <v>1</v>
      </c>
      <c r="U156" s="27" t="s">
        <v>24</v>
      </c>
      <c r="V156" s="94">
        <v>0.45600000000000002</v>
      </c>
      <c r="W156" s="94">
        <f t="shared" si="11"/>
        <v>0.91200000000000003</v>
      </c>
      <c r="X156" s="94">
        <v>0</v>
      </c>
      <c r="Y156" s="94">
        <f t="shared" si="12"/>
        <v>0</v>
      </c>
      <c r="Z156" s="94">
        <v>0</v>
      </c>
      <c r="AA156" s="95">
        <f t="shared" si="13"/>
        <v>0</v>
      </c>
      <c r="AR156" s="11" t="s">
        <v>88</v>
      </c>
      <c r="AT156" s="11" t="s">
        <v>79</v>
      </c>
      <c r="AU156" s="11" t="s">
        <v>81</v>
      </c>
      <c r="AY156" s="11" t="s">
        <v>78</v>
      </c>
      <c r="BE156" s="96">
        <f t="shared" si="14"/>
        <v>0</v>
      </c>
      <c r="BF156" s="96">
        <f t="shared" si="15"/>
        <v>0</v>
      </c>
      <c r="BG156" s="96">
        <f t="shared" si="16"/>
        <v>0</v>
      </c>
      <c r="BH156" s="96">
        <f t="shared" si="17"/>
        <v>0</v>
      </c>
      <c r="BI156" s="96">
        <f t="shared" si="18"/>
        <v>0</v>
      </c>
      <c r="BJ156" s="11" t="s">
        <v>81</v>
      </c>
      <c r="BK156" s="97">
        <f t="shared" si="19"/>
        <v>0</v>
      </c>
      <c r="BL156" s="11" t="s">
        <v>88</v>
      </c>
      <c r="BM156" s="11" t="s">
        <v>261</v>
      </c>
    </row>
    <row r="157" spans="2:65" s="1" customFormat="1" ht="38.25" customHeight="1">
      <c r="B157" s="88"/>
      <c r="C157" s="89" t="s">
        <v>114</v>
      </c>
      <c r="D157" s="151" t="s">
        <v>262</v>
      </c>
      <c r="E157" s="152"/>
      <c r="F157" s="152"/>
      <c r="G157" s="152"/>
      <c r="H157" s="152"/>
      <c r="I157" s="153"/>
      <c r="J157" s="90" t="s">
        <v>99</v>
      </c>
      <c r="K157" s="91">
        <v>2</v>
      </c>
      <c r="L157" s="104">
        <v>0</v>
      </c>
      <c r="M157" s="104"/>
      <c r="N157" s="104">
        <f t="shared" si="10"/>
        <v>0</v>
      </c>
      <c r="O157" s="104"/>
      <c r="P157" s="104"/>
      <c r="Q157" s="104"/>
      <c r="R157" s="92"/>
      <c r="T157" s="93" t="s">
        <v>1</v>
      </c>
      <c r="U157" s="27" t="s">
        <v>24</v>
      </c>
      <c r="V157" s="94">
        <v>1.3770800000000001</v>
      </c>
      <c r="W157" s="94">
        <f t="shared" si="11"/>
        <v>2.7541600000000002</v>
      </c>
      <c r="X157" s="94">
        <v>4.2500000000000003E-3</v>
      </c>
      <c r="Y157" s="94">
        <f t="shared" si="12"/>
        <v>8.5000000000000006E-3</v>
      </c>
      <c r="Z157" s="94">
        <v>0</v>
      </c>
      <c r="AA157" s="95">
        <f t="shared" si="13"/>
        <v>0</v>
      </c>
      <c r="AR157" s="11" t="s">
        <v>88</v>
      </c>
      <c r="AT157" s="11" t="s">
        <v>79</v>
      </c>
      <c r="AU157" s="11" t="s">
        <v>81</v>
      </c>
      <c r="AY157" s="11" t="s">
        <v>78</v>
      </c>
      <c r="BE157" s="96">
        <f t="shared" si="14"/>
        <v>0</v>
      </c>
      <c r="BF157" s="96">
        <f t="shared" si="15"/>
        <v>0</v>
      </c>
      <c r="BG157" s="96">
        <f t="shared" si="16"/>
        <v>0</v>
      </c>
      <c r="BH157" s="96">
        <f t="shared" si="17"/>
        <v>0</v>
      </c>
      <c r="BI157" s="96">
        <f t="shared" si="18"/>
        <v>0</v>
      </c>
      <c r="BJ157" s="11" t="s">
        <v>81</v>
      </c>
      <c r="BK157" s="97">
        <f t="shared" si="19"/>
        <v>0</v>
      </c>
      <c r="BL157" s="11" t="s">
        <v>88</v>
      </c>
      <c r="BM157" s="11" t="s">
        <v>263</v>
      </c>
    </row>
    <row r="158" spans="2:65" s="1" customFormat="1" ht="25.5" customHeight="1">
      <c r="B158" s="88"/>
      <c r="C158" s="98" t="s">
        <v>116</v>
      </c>
      <c r="D158" s="154" t="s">
        <v>381</v>
      </c>
      <c r="E158" s="155"/>
      <c r="F158" s="155"/>
      <c r="G158" s="155"/>
      <c r="H158" s="155"/>
      <c r="I158" s="156"/>
      <c r="J158" s="99" t="s">
        <v>99</v>
      </c>
      <c r="K158" s="100">
        <v>2</v>
      </c>
      <c r="L158" s="107">
        <v>0</v>
      </c>
      <c r="M158" s="107"/>
      <c r="N158" s="107">
        <f t="shared" si="10"/>
        <v>0</v>
      </c>
      <c r="O158" s="104"/>
      <c r="P158" s="104"/>
      <c r="Q158" s="104"/>
      <c r="R158" s="92"/>
      <c r="T158" s="93" t="s">
        <v>1</v>
      </c>
      <c r="U158" s="27" t="s">
        <v>24</v>
      </c>
      <c r="V158" s="94">
        <v>0</v>
      </c>
      <c r="W158" s="94">
        <f t="shared" si="11"/>
        <v>0</v>
      </c>
      <c r="X158" s="94">
        <v>0</v>
      </c>
      <c r="Y158" s="94">
        <f t="shared" si="12"/>
        <v>0</v>
      </c>
      <c r="Z158" s="94">
        <v>0</v>
      </c>
      <c r="AA158" s="95">
        <f t="shared" si="13"/>
        <v>0</v>
      </c>
      <c r="AR158" s="11" t="s">
        <v>115</v>
      </c>
      <c r="AT158" s="11" t="s">
        <v>91</v>
      </c>
      <c r="AU158" s="11" t="s">
        <v>81</v>
      </c>
      <c r="AY158" s="11" t="s">
        <v>78</v>
      </c>
      <c r="BE158" s="96">
        <f t="shared" si="14"/>
        <v>0</v>
      </c>
      <c r="BF158" s="96">
        <f t="shared" si="15"/>
        <v>0</v>
      </c>
      <c r="BG158" s="96">
        <f t="shared" si="16"/>
        <v>0</v>
      </c>
      <c r="BH158" s="96">
        <f t="shared" si="17"/>
        <v>0</v>
      </c>
      <c r="BI158" s="96">
        <f t="shared" si="18"/>
        <v>0</v>
      </c>
      <c r="BJ158" s="11" t="s">
        <v>81</v>
      </c>
      <c r="BK158" s="97">
        <f t="shared" si="19"/>
        <v>0</v>
      </c>
      <c r="BL158" s="11" t="s">
        <v>88</v>
      </c>
      <c r="BM158" s="11" t="s">
        <v>264</v>
      </c>
    </row>
    <row r="159" spans="2:65" s="1" customFormat="1" ht="25.5" customHeight="1">
      <c r="B159" s="88"/>
      <c r="C159" s="89" t="s">
        <v>115</v>
      </c>
      <c r="D159" s="151" t="s">
        <v>265</v>
      </c>
      <c r="E159" s="152"/>
      <c r="F159" s="152"/>
      <c r="G159" s="152"/>
      <c r="H159" s="152"/>
      <c r="I159" s="153"/>
      <c r="J159" s="90" t="s">
        <v>99</v>
      </c>
      <c r="K159" s="91">
        <v>11</v>
      </c>
      <c r="L159" s="104">
        <v>0</v>
      </c>
      <c r="M159" s="104"/>
      <c r="N159" s="104">
        <f t="shared" si="10"/>
        <v>0</v>
      </c>
      <c r="O159" s="104"/>
      <c r="P159" s="104"/>
      <c r="Q159" s="104"/>
      <c r="R159" s="92"/>
      <c r="T159" s="93" t="s">
        <v>1</v>
      </c>
      <c r="U159" s="27" t="s">
        <v>24</v>
      </c>
      <c r="V159" s="94">
        <v>0.16999</v>
      </c>
      <c r="W159" s="94">
        <f t="shared" si="11"/>
        <v>1.8698900000000001</v>
      </c>
      <c r="X159" s="94">
        <v>1.0000000000000001E-5</v>
      </c>
      <c r="Y159" s="94">
        <f t="shared" si="12"/>
        <v>1.1E-4</v>
      </c>
      <c r="Z159" s="94">
        <v>0</v>
      </c>
      <c r="AA159" s="95">
        <f t="shared" si="13"/>
        <v>0</v>
      </c>
      <c r="AR159" s="11" t="s">
        <v>88</v>
      </c>
      <c r="AT159" s="11" t="s">
        <v>79</v>
      </c>
      <c r="AU159" s="11" t="s">
        <v>81</v>
      </c>
      <c r="AY159" s="11" t="s">
        <v>78</v>
      </c>
      <c r="BE159" s="96">
        <f t="shared" si="14"/>
        <v>0</v>
      </c>
      <c r="BF159" s="96">
        <f t="shared" si="15"/>
        <v>0</v>
      </c>
      <c r="BG159" s="96">
        <f t="shared" si="16"/>
        <v>0</v>
      </c>
      <c r="BH159" s="96">
        <f t="shared" si="17"/>
        <v>0</v>
      </c>
      <c r="BI159" s="96">
        <f t="shared" si="18"/>
        <v>0</v>
      </c>
      <c r="BJ159" s="11" t="s">
        <v>81</v>
      </c>
      <c r="BK159" s="97">
        <f t="shared" si="19"/>
        <v>0</v>
      </c>
      <c r="BL159" s="11" t="s">
        <v>88</v>
      </c>
      <c r="BM159" s="11" t="s">
        <v>266</v>
      </c>
    </row>
    <row r="160" spans="2:65" s="1" customFormat="1" ht="38.25" customHeight="1">
      <c r="B160" s="88"/>
      <c r="C160" s="98" t="s">
        <v>117</v>
      </c>
      <c r="D160" s="154" t="s">
        <v>382</v>
      </c>
      <c r="E160" s="155"/>
      <c r="F160" s="155"/>
      <c r="G160" s="155"/>
      <c r="H160" s="155"/>
      <c r="I160" s="156"/>
      <c r="J160" s="99" t="s">
        <v>99</v>
      </c>
      <c r="K160" s="100">
        <v>7</v>
      </c>
      <c r="L160" s="107">
        <v>0</v>
      </c>
      <c r="M160" s="107"/>
      <c r="N160" s="107">
        <f t="shared" si="10"/>
        <v>0</v>
      </c>
      <c r="O160" s="104"/>
      <c r="P160" s="104"/>
      <c r="Q160" s="104"/>
      <c r="R160" s="92"/>
      <c r="T160" s="93" t="s">
        <v>1</v>
      </c>
      <c r="U160" s="27" t="s">
        <v>24</v>
      </c>
      <c r="V160" s="94">
        <v>0</v>
      </c>
      <c r="W160" s="94">
        <f t="shared" si="11"/>
        <v>0</v>
      </c>
      <c r="X160" s="94">
        <v>3.48E-3</v>
      </c>
      <c r="Y160" s="94">
        <f t="shared" si="12"/>
        <v>2.436E-2</v>
      </c>
      <c r="Z160" s="94">
        <v>0</v>
      </c>
      <c r="AA160" s="95">
        <f t="shared" si="13"/>
        <v>0</v>
      </c>
      <c r="AR160" s="11" t="s">
        <v>115</v>
      </c>
      <c r="AT160" s="11" t="s">
        <v>91</v>
      </c>
      <c r="AU160" s="11" t="s">
        <v>81</v>
      </c>
      <c r="AY160" s="11" t="s">
        <v>78</v>
      </c>
      <c r="BE160" s="96">
        <f t="shared" si="14"/>
        <v>0</v>
      </c>
      <c r="BF160" s="96">
        <f t="shared" si="15"/>
        <v>0</v>
      </c>
      <c r="BG160" s="96">
        <f t="shared" si="16"/>
        <v>0</v>
      </c>
      <c r="BH160" s="96">
        <f t="shared" si="17"/>
        <v>0</v>
      </c>
      <c r="BI160" s="96">
        <f t="shared" si="18"/>
        <v>0</v>
      </c>
      <c r="BJ160" s="11" t="s">
        <v>81</v>
      </c>
      <c r="BK160" s="97">
        <f t="shared" si="19"/>
        <v>0</v>
      </c>
      <c r="BL160" s="11" t="s">
        <v>88</v>
      </c>
      <c r="BM160" s="11" t="s">
        <v>267</v>
      </c>
    </row>
    <row r="161" spans="2:65" s="1" customFormat="1" ht="38.25" customHeight="1">
      <c r="B161" s="88"/>
      <c r="C161" s="98" t="s">
        <v>118</v>
      </c>
      <c r="D161" s="154" t="s">
        <v>383</v>
      </c>
      <c r="E161" s="155"/>
      <c r="F161" s="155"/>
      <c r="G161" s="155"/>
      <c r="H161" s="155"/>
      <c r="I161" s="156"/>
      <c r="J161" s="99" t="s">
        <v>99</v>
      </c>
      <c r="K161" s="100">
        <v>4</v>
      </c>
      <c r="L161" s="107">
        <v>0</v>
      </c>
      <c r="M161" s="107"/>
      <c r="N161" s="107">
        <f t="shared" si="10"/>
        <v>0</v>
      </c>
      <c r="O161" s="104"/>
      <c r="P161" s="104"/>
      <c r="Q161" s="104"/>
      <c r="R161" s="92"/>
      <c r="T161" s="93" t="s">
        <v>1</v>
      </c>
      <c r="U161" s="27" t="s">
        <v>24</v>
      </c>
      <c r="V161" s="94">
        <v>0</v>
      </c>
      <c r="W161" s="94">
        <f t="shared" si="11"/>
        <v>0</v>
      </c>
      <c r="X161" s="94">
        <v>4.9699999999999996E-3</v>
      </c>
      <c r="Y161" s="94">
        <f t="shared" si="12"/>
        <v>1.9879999999999998E-2</v>
      </c>
      <c r="Z161" s="94">
        <v>0</v>
      </c>
      <c r="AA161" s="95">
        <f t="shared" si="13"/>
        <v>0</v>
      </c>
      <c r="AR161" s="11" t="s">
        <v>115</v>
      </c>
      <c r="AT161" s="11" t="s">
        <v>91</v>
      </c>
      <c r="AU161" s="11" t="s">
        <v>81</v>
      </c>
      <c r="AY161" s="11" t="s">
        <v>78</v>
      </c>
      <c r="BE161" s="96">
        <f t="shared" si="14"/>
        <v>0</v>
      </c>
      <c r="BF161" s="96">
        <f t="shared" si="15"/>
        <v>0</v>
      </c>
      <c r="BG161" s="96">
        <f t="shared" si="16"/>
        <v>0</v>
      </c>
      <c r="BH161" s="96">
        <f t="shared" si="17"/>
        <v>0</v>
      </c>
      <c r="BI161" s="96">
        <f t="shared" si="18"/>
        <v>0</v>
      </c>
      <c r="BJ161" s="11" t="s">
        <v>81</v>
      </c>
      <c r="BK161" s="97">
        <f t="shared" si="19"/>
        <v>0</v>
      </c>
      <c r="BL161" s="11" t="s">
        <v>88</v>
      </c>
      <c r="BM161" s="11" t="s">
        <v>268</v>
      </c>
    </row>
    <row r="162" spans="2:65" s="1" customFormat="1" ht="25.5" customHeight="1">
      <c r="B162" s="88"/>
      <c r="C162" s="89" t="s">
        <v>119</v>
      </c>
      <c r="D162" s="151" t="s">
        <v>269</v>
      </c>
      <c r="E162" s="152"/>
      <c r="F162" s="152"/>
      <c r="G162" s="152"/>
      <c r="H162" s="152"/>
      <c r="I162" s="153"/>
      <c r="J162" s="90" t="s">
        <v>99</v>
      </c>
      <c r="K162" s="91">
        <v>8</v>
      </c>
      <c r="L162" s="104">
        <v>0</v>
      </c>
      <c r="M162" s="104"/>
      <c r="N162" s="104">
        <f t="shared" si="10"/>
        <v>0</v>
      </c>
      <c r="O162" s="104"/>
      <c r="P162" s="104"/>
      <c r="Q162" s="104"/>
      <c r="R162" s="92"/>
      <c r="T162" s="93" t="s">
        <v>1</v>
      </c>
      <c r="U162" s="27" t="s">
        <v>24</v>
      </c>
      <c r="V162" s="94">
        <v>0.16619999999999999</v>
      </c>
      <c r="W162" s="94">
        <f t="shared" si="11"/>
        <v>1.3295999999999999</v>
      </c>
      <c r="X162" s="94">
        <v>0</v>
      </c>
      <c r="Y162" s="94">
        <f t="shared" si="12"/>
        <v>0</v>
      </c>
      <c r="Z162" s="94">
        <v>0</v>
      </c>
      <c r="AA162" s="95">
        <f t="shared" si="13"/>
        <v>0</v>
      </c>
      <c r="AR162" s="11" t="s">
        <v>88</v>
      </c>
      <c r="AT162" s="11" t="s">
        <v>79</v>
      </c>
      <c r="AU162" s="11" t="s">
        <v>81</v>
      </c>
      <c r="AY162" s="11" t="s">
        <v>78</v>
      </c>
      <c r="BE162" s="96">
        <f t="shared" si="14"/>
        <v>0</v>
      </c>
      <c r="BF162" s="96">
        <f t="shared" si="15"/>
        <v>0</v>
      </c>
      <c r="BG162" s="96">
        <f t="shared" si="16"/>
        <v>0</v>
      </c>
      <c r="BH162" s="96">
        <f t="shared" si="17"/>
        <v>0</v>
      </c>
      <c r="BI162" s="96">
        <f t="shared" si="18"/>
        <v>0</v>
      </c>
      <c r="BJ162" s="11" t="s">
        <v>81</v>
      </c>
      <c r="BK162" s="97">
        <f t="shared" si="19"/>
        <v>0</v>
      </c>
      <c r="BL162" s="11" t="s">
        <v>88</v>
      </c>
      <c r="BM162" s="11" t="s">
        <v>270</v>
      </c>
    </row>
    <row r="163" spans="2:65" s="1" customFormat="1" ht="25.5" customHeight="1">
      <c r="B163" s="88"/>
      <c r="C163" s="98" t="s">
        <v>120</v>
      </c>
      <c r="D163" s="154" t="s">
        <v>384</v>
      </c>
      <c r="E163" s="155"/>
      <c r="F163" s="155"/>
      <c r="G163" s="155"/>
      <c r="H163" s="155"/>
      <c r="I163" s="156"/>
      <c r="J163" s="99" t="s">
        <v>99</v>
      </c>
      <c r="K163" s="100">
        <v>8</v>
      </c>
      <c r="L163" s="107">
        <v>0</v>
      </c>
      <c r="M163" s="107"/>
      <c r="N163" s="107">
        <f t="shared" si="10"/>
        <v>0</v>
      </c>
      <c r="O163" s="104"/>
      <c r="P163" s="104"/>
      <c r="Q163" s="104"/>
      <c r="R163" s="92"/>
      <c r="T163" s="93" t="s">
        <v>1</v>
      </c>
      <c r="U163" s="27" t="s">
        <v>24</v>
      </c>
      <c r="V163" s="94">
        <v>0</v>
      </c>
      <c r="W163" s="94">
        <f t="shared" si="11"/>
        <v>0</v>
      </c>
      <c r="X163" s="94">
        <v>4.8299999999999998E-4</v>
      </c>
      <c r="Y163" s="94">
        <f t="shared" si="12"/>
        <v>3.8639999999999998E-3</v>
      </c>
      <c r="Z163" s="94">
        <v>0</v>
      </c>
      <c r="AA163" s="95">
        <f t="shared" si="13"/>
        <v>0</v>
      </c>
      <c r="AR163" s="11" t="s">
        <v>115</v>
      </c>
      <c r="AT163" s="11" t="s">
        <v>91</v>
      </c>
      <c r="AU163" s="11" t="s">
        <v>81</v>
      </c>
      <c r="AY163" s="11" t="s">
        <v>78</v>
      </c>
      <c r="BE163" s="96">
        <f t="shared" si="14"/>
        <v>0</v>
      </c>
      <c r="BF163" s="96">
        <f t="shared" si="15"/>
        <v>0</v>
      </c>
      <c r="BG163" s="96">
        <f t="shared" si="16"/>
        <v>0</v>
      </c>
      <c r="BH163" s="96">
        <f t="shared" si="17"/>
        <v>0</v>
      </c>
      <c r="BI163" s="96">
        <f t="shared" si="18"/>
        <v>0</v>
      </c>
      <c r="BJ163" s="11" t="s">
        <v>81</v>
      </c>
      <c r="BK163" s="97">
        <f t="shared" si="19"/>
        <v>0</v>
      </c>
      <c r="BL163" s="11" t="s">
        <v>88</v>
      </c>
      <c r="BM163" s="11" t="s">
        <v>271</v>
      </c>
    </row>
    <row r="164" spans="2:65" s="1" customFormat="1" ht="25.5" customHeight="1">
      <c r="B164" s="88"/>
      <c r="C164" s="89" t="s">
        <v>121</v>
      </c>
      <c r="D164" s="151" t="s">
        <v>272</v>
      </c>
      <c r="E164" s="152"/>
      <c r="F164" s="152"/>
      <c r="G164" s="152"/>
      <c r="H164" s="152"/>
      <c r="I164" s="153"/>
      <c r="J164" s="90" t="s">
        <v>99</v>
      </c>
      <c r="K164" s="91">
        <v>4</v>
      </c>
      <c r="L164" s="104">
        <v>0</v>
      </c>
      <c r="M164" s="104"/>
      <c r="N164" s="104">
        <f t="shared" si="10"/>
        <v>0</v>
      </c>
      <c r="O164" s="104"/>
      <c r="P164" s="104"/>
      <c r="Q164" s="104"/>
      <c r="R164" s="92"/>
      <c r="T164" s="93" t="s">
        <v>1</v>
      </c>
      <c r="U164" s="27" t="s">
        <v>24</v>
      </c>
      <c r="V164" s="94">
        <v>0.19800000000000001</v>
      </c>
      <c r="W164" s="94">
        <f t="shared" si="11"/>
        <v>0.79200000000000004</v>
      </c>
      <c r="X164" s="94">
        <v>0</v>
      </c>
      <c r="Y164" s="94">
        <f t="shared" si="12"/>
        <v>0</v>
      </c>
      <c r="Z164" s="94">
        <v>0</v>
      </c>
      <c r="AA164" s="95">
        <f t="shared" si="13"/>
        <v>0</v>
      </c>
      <c r="AR164" s="11" t="s">
        <v>88</v>
      </c>
      <c r="AT164" s="11" t="s">
        <v>79</v>
      </c>
      <c r="AU164" s="11" t="s">
        <v>81</v>
      </c>
      <c r="AY164" s="11" t="s">
        <v>78</v>
      </c>
      <c r="BE164" s="96">
        <f t="shared" si="14"/>
        <v>0</v>
      </c>
      <c r="BF164" s="96">
        <f t="shared" si="15"/>
        <v>0</v>
      </c>
      <c r="BG164" s="96">
        <f t="shared" si="16"/>
        <v>0</v>
      </c>
      <c r="BH164" s="96">
        <f t="shared" si="17"/>
        <v>0</v>
      </c>
      <c r="BI164" s="96">
        <f t="shared" si="18"/>
        <v>0</v>
      </c>
      <c r="BJ164" s="11" t="s">
        <v>81</v>
      </c>
      <c r="BK164" s="97">
        <f t="shared" si="19"/>
        <v>0</v>
      </c>
      <c r="BL164" s="11" t="s">
        <v>88</v>
      </c>
      <c r="BM164" s="11" t="s">
        <v>273</v>
      </c>
    </row>
    <row r="165" spans="2:65" s="1" customFormat="1" ht="38.25" customHeight="1">
      <c r="B165" s="88"/>
      <c r="C165" s="98" t="s">
        <v>122</v>
      </c>
      <c r="D165" s="154" t="s">
        <v>385</v>
      </c>
      <c r="E165" s="155"/>
      <c r="F165" s="155"/>
      <c r="G165" s="155"/>
      <c r="H165" s="155"/>
      <c r="I165" s="156"/>
      <c r="J165" s="99" t="s">
        <v>99</v>
      </c>
      <c r="K165" s="100">
        <v>4</v>
      </c>
      <c r="L165" s="107">
        <v>0</v>
      </c>
      <c r="M165" s="107"/>
      <c r="N165" s="107">
        <f t="shared" si="10"/>
        <v>0</v>
      </c>
      <c r="O165" s="104"/>
      <c r="P165" s="104"/>
      <c r="Q165" s="104"/>
      <c r="R165" s="92"/>
      <c r="T165" s="93" t="s">
        <v>1</v>
      </c>
      <c r="U165" s="27" t="s">
        <v>24</v>
      </c>
      <c r="V165" s="94">
        <v>0</v>
      </c>
      <c r="W165" s="94">
        <f t="shared" si="11"/>
        <v>0</v>
      </c>
      <c r="X165" s="94">
        <v>5.4000000000000001E-4</v>
      </c>
      <c r="Y165" s="94">
        <f t="shared" si="12"/>
        <v>2.16E-3</v>
      </c>
      <c r="Z165" s="94">
        <v>0</v>
      </c>
      <c r="AA165" s="95">
        <f t="shared" si="13"/>
        <v>0</v>
      </c>
      <c r="AR165" s="11" t="s">
        <v>115</v>
      </c>
      <c r="AT165" s="11" t="s">
        <v>91</v>
      </c>
      <c r="AU165" s="11" t="s">
        <v>81</v>
      </c>
      <c r="AY165" s="11" t="s">
        <v>78</v>
      </c>
      <c r="BE165" s="96">
        <f t="shared" si="14"/>
        <v>0</v>
      </c>
      <c r="BF165" s="96">
        <f t="shared" si="15"/>
        <v>0</v>
      </c>
      <c r="BG165" s="96">
        <f t="shared" si="16"/>
        <v>0</v>
      </c>
      <c r="BH165" s="96">
        <f t="shared" si="17"/>
        <v>0</v>
      </c>
      <c r="BI165" s="96">
        <f t="shared" si="18"/>
        <v>0</v>
      </c>
      <c r="BJ165" s="11" t="s">
        <v>81</v>
      </c>
      <c r="BK165" s="97">
        <f t="shared" si="19"/>
        <v>0</v>
      </c>
      <c r="BL165" s="11" t="s">
        <v>88</v>
      </c>
      <c r="BM165" s="11" t="s">
        <v>274</v>
      </c>
    </row>
    <row r="166" spans="2:65" s="1" customFormat="1" ht="25.5" customHeight="1">
      <c r="B166" s="88"/>
      <c r="C166" s="89" t="s">
        <v>123</v>
      </c>
      <c r="D166" s="151" t="s">
        <v>275</v>
      </c>
      <c r="E166" s="152"/>
      <c r="F166" s="152"/>
      <c r="G166" s="152"/>
      <c r="H166" s="152"/>
      <c r="I166" s="153"/>
      <c r="J166" s="90" t="s">
        <v>99</v>
      </c>
      <c r="K166" s="91">
        <v>1</v>
      </c>
      <c r="L166" s="104">
        <v>0</v>
      </c>
      <c r="M166" s="104"/>
      <c r="N166" s="104">
        <f t="shared" si="10"/>
        <v>0</v>
      </c>
      <c r="O166" s="104"/>
      <c r="P166" s="104"/>
      <c r="Q166" s="104"/>
      <c r="R166" s="92"/>
      <c r="T166" s="93" t="s">
        <v>1</v>
      </c>
      <c r="U166" s="27" t="s">
        <v>24</v>
      </c>
      <c r="V166" s="94">
        <v>0.28199999999999997</v>
      </c>
      <c r="W166" s="94">
        <f t="shared" si="11"/>
        <v>0.28199999999999997</v>
      </c>
      <c r="X166" s="94">
        <v>0</v>
      </c>
      <c r="Y166" s="94">
        <f t="shared" si="12"/>
        <v>0</v>
      </c>
      <c r="Z166" s="94">
        <v>0</v>
      </c>
      <c r="AA166" s="95">
        <f t="shared" si="13"/>
        <v>0</v>
      </c>
      <c r="AR166" s="11" t="s">
        <v>88</v>
      </c>
      <c r="AT166" s="11" t="s">
        <v>79</v>
      </c>
      <c r="AU166" s="11" t="s">
        <v>81</v>
      </c>
      <c r="AY166" s="11" t="s">
        <v>78</v>
      </c>
      <c r="BE166" s="96">
        <f t="shared" si="14"/>
        <v>0</v>
      </c>
      <c r="BF166" s="96">
        <f t="shared" si="15"/>
        <v>0</v>
      </c>
      <c r="BG166" s="96">
        <f t="shared" si="16"/>
        <v>0</v>
      </c>
      <c r="BH166" s="96">
        <f t="shared" si="17"/>
        <v>0</v>
      </c>
      <c r="BI166" s="96">
        <f t="shared" si="18"/>
        <v>0</v>
      </c>
      <c r="BJ166" s="11" t="s">
        <v>81</v>
      </c>
      <c r="BK166" s="97">
        <f t="shared" si="19"/>
        <v>0</v>
      </c>
      <c r="BL166" s="11" t="s">
        <v>88</v>
      </c>
      <c r="BM166" s="11" t="s">
        <v>276</v>
      </c>
    </row>
    <row r="167" spans="2:65" s="1" customFormat="1" ht="38.25" customHeight="1">
      <c r="B167" s="88"/>
      <c r="C167" s="98" t="s">
        <v>124</v>
      </c>
      <c r="D167" s="154" t="s">
        <v>386</v>
      </c>
      <c r="E167" s="155"/>
      <c r="F167" s="155"/>
      <c r="G167" s="155"/>
      <c r="H167" s="155"/>
      <c r="I167" s="156"/>
      <c r="J167" s="99" t="s">
        <v>99</v>
      </c>
      <c r="K167" s="100">
        <v>1</v>
      </c>
      <c r="L167" s="107">
        <v>0</v>
      </c>
      <c r="M167" s="107"/>
      <c r="N167" s="107">
        <f t="shared" si="10"/>
        <v>0</v>
      </c>
      <c r="O167" s="104"/>
      <c r="P167" s="104"/>
      <c r="Q167" s="104"/>
      <c r="R167" s="92"/>
      <c r="T167" s="93" t="s">
        <v>1</v>
      </c>
      <c r="U167" s="27" t="s">
        <v>24</v>
      </c>
      <c r="V167" s="94">
        <v>0</v>
      </c>
      <c r="W167" s="94">
        <f t="shared" si="11"/>
        <v>0</v>
      </c>
      <c r="X167" s="94">
        <v>7.7999999999999999E-4</v>
      </c>
      <c r="Y167" s="94">
        <f t="shared" si="12"/>
        <v>7.7999999999999999E-4</v>
      </c>
      <c r="Z167" s="94">
        <v>0</v>
      </c>
      <c r="AA167" s="95">
        <f t="shared" si="13"/>
        <v>0</v>
      </c>
      <c r="AR167" s="11" t="s">
        <v>115</v>
      </c>
      <c r="AT167" s="11" t="s">
        <v>91</v>
      </c>
      <c r="AU167" s="11" t="s">
        <v>81</v>
      </c>
      <c r="AY167" s="11" t="s">
        <v>78</v>
      </c>
      <c r="BE167" s="96">
        <f t="shared" si="14"/>
        <v>0</v>
      </c>
      <c r="BF167" s="96">
        <f t="shared" si="15"/>
        <v>0</v>
      </c>
      <c r="BG167" s="96">
        <f t="shared" si="16"/>
        <v>0</v>
      </c>
      <c r="BH167" s="96">
        <f t="shared" si="17"/>
        <v>0</v>
      </c>
      <c r="BI167" s="96">
        <f t="shared" si="18"/>
        <v>0</v>
      </c>
      <c r="BJ167" s="11" t="s">
        <v>81</v>
      </c>
      <c r="BK167" s="97">
        <f t="shared" si="19"/>
        <v>0</v>
      </c>
      <c r="BL167" s="11" t="s">
        <v>88</v>
      </c>
      <c r="BM167" s="11" t="s">
        <v>277</v>
      </c>
    </row>
    <row r="168" spans="2:65" s="1" customFormat="1" ht="25.5" customHeight="1">
      <c r="B168" s="88"/>
      <c r="C168" s="89" t="s">
        <v>125</v>
      </c>
      <c r="D168" s="151" t="s">
        <v>278</v>
      </c>
      <c r="E168" s="152"/>
      <c r="F168" s="152"/>
      <c r="G168" s="152"/>
      <c r="H168" s="152"/>
      <c r="I168" s="153"/>
      <c r="J168" s="90" t="s">
        <v>99</v>
      </c>
      <c r="K168" s="91">
        <v>2</v>
      </c>
      <c r="L168" s="104">
        <v>0</v>
      </c>
      <c r="M168" s="104"/>
      <c r="N168" s="104">
        <f t="shared" si="10"/>
        <v>0</v>
      </c>
      <c r="O168" s="104"/>
      <c r="P168" s="104"/>
      <c r="Q168" s="104"/>
      <c r="R168" s="92"/>
      <c r="T168" s="93" t="s">
        <v>1</v>
      </c>
      <c r="U168" s="27" t="s">
        <v>24</v>
      </c>
      <c r="V168" s="94">
        <v>0.4</v>
      </c>
      <c r="W168" s="94">
        <f t="shared" si="11"/>
        <v>0.8</v>
      </c>
      <c r="X168" s="94">
        <v>0</v>
      </c>
      <c r="Y168" s="94">
        <f t="shared" si="12"/>
        <v>0</v>
      </c>
      <c r="Z168" s="94">
        <v>0</v>
      </c>
      <c r="AA168" s="95">
        <f t="shared" si="13"/>
        <v>0</v>
      </c>
      <c r="AR168" s="11" t="s">
        <v>88</v>
      </c>
      <c r="AT168" s="11" t="s">
        <v>79</v>
      </c>
      <c r="AU168" s="11" t="s">
        <v>81</v>
      </c>
      <c r="AY168" s="11" t="s">
        <v>78</v>
      </c>
      <c r="BE168" s="96">
        <f t="shared" si="14"/>
        <v>0</v>
      </c>
      <c r="BF168" s="96">
        <f t="shared" si="15"/>
        <v>0</v>
      </c>
      <c r="BG168" s="96">
        <f t="shared" si="16"/>
        <v>0</v>
      </c>
      <c r="BH168" s="96">
        <f t="shared" si="17"/>
        <v>0</v>
      </c>
      <c r="BI168" s="96">
        <f t="shared" si="18"/>
        <v>0</v>
      </c>
      <c r="BJ168" s="11" t="s">
        <v>81</v>
      </c>
      <c r="BK168" s="97">
        <f t="shared" si="19"/>
        <v>0</v>
      </c>
      <c r="BL168" s="11" t="s">
        <v>88</v>
      </c>
      <c r="BM168" s="11" t="s">
        <v>279</v>
      </c>
    </row>
    <row r="169" spans="2:65" s="1" customFormat="1" ht="38.25" customHeight="1">
      <c r="B169" s="88"/>
      <c r="C169" s="98" t="s">
        <v>126</v>
      </c>
      <c r="D169" s="154" t="s">
        <v>387</v>
      </c>
      <c r="E169" s="155"/>
      <c r="F169" s="155"/>
      <c r="G169" s="155"/>
      <c r="H169" s="155"/>
      <c r="I169" s="156"/>
      <c r="J169" s="99" t="s">
        <v>99</v>
      </c>
      <c r="K169" s="100">
        <v>2</v>
      </c>
      <c r="L169" s="107">
        <v>0</v>
      </c>
      <c r="M169" s="107"/>
      <c r="N169" s="107">
        <f t="shared" si="10"/>
        <v>0</v>
      </c>
      <c r="O169" s="104"/>
      <c r="P169" s="104"/>
      <c r="Q169" s="104"/>
      <c r="R169" s="92"/>
      <c r="T169" s="93" t="s">
        <v>1</v>
      </c>
      <c r="U169" s="27" t="s">
        <v>24</v>
      </c>
      <c r="V169" s="94">
        <v>0</v>
      </c>
      <c r="W169" s="94">
        <f t="shared" si="11"/>
        <v>0</v>
      </c>
      <c r="X169" s="94">
        <v>2E-3</v>
      </c>
      <c r="Y169" s="94">
        <f t="shared" si="12"/>
        <v>4.0000000000000001E-3</v>
      </c>
      <c r="Z169" s="94">
        <v>0</v>
      </c>
      <c r="AA169" s="95">
        <f t="shared" si="13"/>
        <v>0</v>
      </c>
      <c r="AR169" s="11" t="s">
        <v>115</v>
      </c>
      <c r="AT169" s="11" t="s">
        <v>91</v>
      </c>
      <c r="AU169" s="11" t="s">
        <v>81</v>
      </c>
      <c r="AY169" s="11" t="s">
        <v>78</v>
      </c>
      <c r="BE169" s="96">
        <f t="shared" si="14"/>
        <v>0</v>
      </c>
      <c r="BF169" s="96">
        <f t="shared" si="15"/>
        <v>0</v>
      </c>
      <c r="BG169" s="96">
        <f t="shared" si="16"/>
        <v>0</v>
      </c>
      <c r="BH169" s="96">
        <f t="shared" si="17"/>
        <v>0</v>
      </c>
      <c r="BI169" s="96">
        <f t="shared" si="18"/>
        <v>0</v>
      </c>
      <c r="BJ169" s="11" t="s">
        <v>81</v>
      </c>
      <c r="BK169" s="97">
        <f t="shared" si="19"/>
        <v>0</v>
      </c>
      <c r="BL169" s="11" t="s">
        <v>88</v>
      </c>
      <c r="BM169" s="11" t="s">
        <v>280</v>
      </c>
    </row>
    <row r="170" spans="2:65" s="1" customFormat="1" ht="38.25" customHeight="1">
      <c r="B170" s="88"/>
      <c r="C170" s="89" t="s">
        <v>127</v>
      </c>
      <c r="D170" s="151" t="s">
        <v>281</v>
      </c>
      <c r="E170" s="152"/>
      <c r="F170" s="152"/>
      <c r="G170" s="152"/>
      <c r="H170" s="152"/>
      <c r="I170" s="153"/>
      <c r="J170" s="90" t="s">
        <v>99</v>
      </c>
      <c r="K170" s="91">
        <v>2</v>
      </c>
      <c r="L170" s="104">
        <v>0</v>
      </c>
      <c r="M170" s="104"/>
      <c r="N170" s="104">
        <f t="shared" si="10"/>
        <v>0</v>
      </c>
      <c r="O170" s="104"/>
      <c r="P170" s="104"/>
      <c r="Q170" s="104"/>
      <c r="R170" s="92"/>
      <c r="T170" s="93" t="s">
        <v>1</v>
      </c>
      <c r="U170" s="27" t="s">
        <v>24</v>
      </c>
      <c r="V170" s="94">
        <v>1.1115299999999999</v>
      </c>
      <c r="W170" s="94">
        <f t="shared" si="11"/>
        <v>2.2230599999999998</v>
      </c>
      <c r="X170" s="94">
        <v>3.2299999999999998E-3</v>
      </c>
      <c r="Y170" s="94">
        <f t="shared" si="12"/>
        <v>6.4599999999999996E-3</v>
      </c>
      <c r="Z170" s="94">
        <v>0</v>
      </c>
      <c r="AA170" s="95">
        <f t="shared" si="13"/>
        <v>0</v>
      </c>
      <c r="AR170" s="11" t="s">
        <v>88</v>
      </c>
      <c r="AT170" s="11" t="s">
        <v>79</v>
      </c>
      <c r="AU170" s="11" t="s">
        <v>81</v>
      </c>
      <c r="AY170" s="11" t="s">
        <v>78</v>
      </c>
      <c r="BE170" s="96">
        <f t="shared" si="14"/>
        <v>0</v>
      </c>
      <c r="BF170" s="96">
        <f t="shared" si="15"/>
        <v>0</v>
      </c>
      <c r="BG170" s="96">
        <f t="shared" si="16"/>
        <v>0</v>
      </c>
      <c r="BH170" s="96">
        <f t="shared" si="17"/>
        <v>0</v>
      </c>
      <c r="BI170" s="96">
        <f t="shared" si="18"/>
        <v>0</v>
      </c>
      <c r="BJ170" s="11" t="s">
        <v>81</v>
      </c>
      <c r="BK170" s="97">
        <f t="shared" si="19"/>
        <v>0</v>
      </c>
      <c r="BL170" s="11" t="s">
        <v>88</v>
      </c>
      <c r="BM170" s="11" t="s">
        <v>282</v>
      </c>
    </row>
    <row r="171" spans="2:65" s="1" customFormat="1" ht="25.5" customHeight="1">
      <c r="B171" s="88"/>
      <c r="C171" s="89" t="s">
        <v>128</v>
      </c>
      <c r="D171" s="151" t="s">
        <v>283</v>
      </c>
      <c r="E171" s="152"/>
      <c r="F171" s="152"/>
      <c r="G171" s="152"/>
      <c r="H171" s="152"/>
      <c r="I171" s="153"/>
      <c r="J171" s="90" t="s">
        <v>99</v>
      </c>
      <c r="K171" s="91">
        <v>2</v>
      </c>
      <c r="L171" s="104">
        <v>0</v>
      </c>
      <c r="M171" s="104"/>
      <c r="N171" s="104">
        <f t="shared" si="10"/>
        <v>0</v>
      </c>
      <c r="O171" s="104"/>
      <c r="P171" s="104"/>
      <c r="Q171" s="104"/>
      <c r="R171" s="92"/>
      <c r="T171" s="93" t="s">
        <v>1</v>
      </c>
      <c r="U171" s="27" t="s">
        <v>24</v>
      </c>
      <c r="V171" s="94">
        <v>0.19509000000000001</v>
      </c>
      <c r="W171" s="94">
        <f t="shared" si="11"/>
        <v>0.39018000000000003</v>
      </c>
      <c r="X171" s="94">
        <v>1.4999999999999999E-4</v>
      </c>
      <c r="Y171" s="94">
        <f t="shared" si="12"/>
        <v>2.9999999999999997E-4</v>
      </c>
      <c r="Z171" s="94">
        <v>0</v>
      </c>
      <c r="AA171" s="95">
        <f t="shared" si="13"/>
        <v>0</v>
      </c>
      <c r="AR171" s="11" t="s">
        <v>88</v>
      </c>
      <c r="AT171" s="11" t="s">
        <v>79</v>
      </c>
      <c r="AU171" s="11" t="s">
        <v>81</v>
      </c>
      <c r="AY171" s="11" t="s">
        <v>78</v>
      </c>
      <c r="BE171" s="96">
        <f t="shared" si="14"/>
        <v>0</v>
      </c>
      <c r="BF171" s="96">
        <f t="shared" si="15"/>
        <v>0</v>
      </c>
      <c r="BG171" s="96">
        <f t="shared" si="16"/>
        <v>0</v>
      </c>
      <c r="BH171" s="96">
        <f t="shared" si="17"/>
        <v>0</v>
      </c>
      <c r="BI171" s="96">
        <f t="shared" si="18"/>
        <v>0</v>
      </c>
      <c r="BJ171" s="11" t="s">
        <v>81</v>
      </c>
      <c r="BK171" s="97">
        <f t="shared" si="19"/>
        <v>0</v>
      </c>
      <c r="BL171" s="11" t="s">
        <v>88</v>
      </c>
      <c r="BM171" s="11" t="s">
        <v>284</v>
      </c>
    </row>
    <row r="172" spans="2:65" s="1" customFormat="1" ht="16.5" customHeight="1">
      <c r="B172" s="88"/>
      <c r="C172" s="98" t="s">
        <v>129</v>
      </c>
      <c r="D172" s="154" t="s">
        <v>285</v>
      </c>
      <c r="E172" s="155"/>
      <c r="F172" s="155"/>
      <c r="G172" s="155"/>
      <c r="H172" s="155"/>
      <c r="I172" s="156"/>
      <c r="J172" s="99" t="s">
        <v>99</v>
      </c>
      <c r="K172" s="100">
        <v>2</v>
      </c>
      <c r="L172" s="107">
        <v>0</v>
      </c>
      <c r="M172" s="107"/>
      <c r="N172" s="107">
        <f t="shared" si="10"/>
        <v>0</v>
      </c>
      <c r="O172" s="104"/>
      <c r="P172" s="104"/>
      <c r="Q172" s="104"/>
      <c r="R172" s="92"/>
      <c r="T172" s="93" t="s">
        <v>1</v>
      </c>
      <c r="U172" s="27" t="s">
        <v>24</v>
      </c>
      <c r="V172" s="94">
        <v>0</v>
      </c>
      <c r="W172" s="94">
        <f t="shared" si="11"/>
        <v>0</v>
      </c>
      <c r="X172" s="94">
        <v>1E-4</v>
      </c>
      <c r="Y172" s="94">
        <f t="shared" si="12"/>
        <v>2.0000000000000001E-4</v>
      </c>
      <c r="Z172" s="94">
        <v>0</v>
      </c>
      <c r="AA172" s="95">
        <f t="shared" si="13"/>
        <v>0</v>
      </c>
      <c r="AR172" s="11" t="s">
        <v>115</v>
      </c>
      <c r="AT172" s="11" t="s">
        <v>91</v>
      </c>
      <c r="AU172" s="11" t="s">
        <v>81</v>
      </c>
      <c r="AY172" s="11" t="s">
        <v>78</v>
      </c>
      <c r="BE172" s="96">
        <f t="shared" si="14"/>
        <v>0</v>
      </c>
      <c r="BF172" s="96">
        <f t="shared" si="15"/>
        <v>0</v>
      </c>
      <c r="BG172" s="96">
        <f t="shared" si="16"/>
        <v>0</v>
      </c>
      <c r="BH172" s="96">
        <f t="shared" si="17"/>
        <v>0</v>
      </c>
      <c r="BI172" s="96">
        <f t="shared" si="18"/>
        <v>0</v>
      </c>
      <c r="BJ172" s="11" t="s">
        <v>81</v>
      </c>
      <c r="BK172" s="97">
        <f t="shared" si="19"/>
        <v>0</v>
      </c>
      <c r="BL172" s="11" t="s">
        <v>88</v>
      </c>
      <c r="BM172" s="11" t="s">
        <v>286</v>
      </c>
    </row>
    <row r="173" spans="2:65" s="1" customFormat="1" ht="25.5" customHeight="1">
      <c r="B173" s="88"/>
      <c r="C173" s="98" t="s">
        <v>130</v>
      </c>
      <c r="D173" s="154" t="s">
        <v>287</v>
      </c>
      <c r="E173" s="155"/>
      <c r="F173" s="155"/>
      <c r="G173" s="155"/>
      <c r="H173" s="155"/>
      <c r="I173" s="156"/>
      <c r="J173" s="99" t="s">
        <v>99</v>
      </c>
      <c r="K173" s="100">
        <v>2</v>
      </c>
      <c r="L173" s="107">
        <v>0</v>
      </c>
      <c r="M173" s="107"/>
      <c r="N173" s="107">
        <f t="shared" si="10"/>
        <v>0</v>
      </c>
      <c r="O173" s="104"/>
      <c r="P173" s="104"/>
      <c r="Q173" s="104"/>
      <c r="R173" s="92"/>
      <c r="T173" s="93" t="s">
        <v>1</v>
      </c>
      <c r="U173" s="27" t="s">
        <v>24</v>
      </c>
      <c r="V173" s="94">
        <v>0</v>
      </c>
      <c r="W173" s="94">
        <f t="shared" si="11"/>
        <v>0</v>
      </c>
      <c r="X173" s="94">
        <v>5.9999999999999995E-4</v>
      </c>
      <c r="Y173" s="94">
        <f t="shared" si="12"/>
        <v>1.1999999999999999E-3</v>
      </c>
      <c r="Z173" s="94">
        <v>0</v>
      </c>
      <c r="AA173" s="95">
        <f t="shared" si="13"/>
        <v>0</v>
      </c>
      <c r="AR173" s="11" t="s">
        <v>115</v>
      </c>
      <c r="AT173" s="11" t="s">
        <v>91</v>
      </c>
      <c r="AU173" s="11" t="s">
        <v>81</v>
      </c>
      <c r="AY173" s="11" t="s">
        <v>78</v>
      </c>
      <c r="BE173" s="96">
        <f t="shared" si="14"/>
        <v>0</v>
      </c>
      <c r="BF173" s="96">
        <f t="shared" si="15"/>
        <v>0</v>
      </c>
      <c r="BG173" s="96">
        <f t="shared" si="16"/>
        <v>0</v>
      </c>
      <c r="BH173" s="96">
        <f t="shared" si="17"/>
        <v>0</v>
      </c>
      <c r="BI173" s="96">
        <f t="shared" si="18"/>
        <v>0</v>
      </c>
      <c r="BJ173" s="11" t="s">
        <v>81</v>
      </c>
      <c r="BK173" s="97">
        <f t="shared" si="19"/>
        <v>0</v>
      </c>
      <c r="BL173" s="11" t="s">
        <v>88</v>
      </c>
      <c r="BM173" s="11" t="s">
        <v>288</v>
      </c>
    </row>
    <row r="174" spans="2:65" s="1" customFormat="1" ht="25.5" customHeight="1">
      <c r="B174" s="88"/>
      <c r="C174" s="98" t="s">
        <v>131</v>
      </c>
      <c r="D174" s="154" t="s">
        <v>289</v>
      </c>
      <c r="E174" s="155"/>
      <c r="F174" s="155"/>
      <c r="G174" s="155"/>
      <c r="H174" s="155"/>
      <c r="I174" s="156"/>
      <c r="J174" s="99" t="s">
        <v>99</v>
      </c>
      <c r="K174" s="100">
        <v>1</v>
      </c>
      <c r="L174" s="107">
        <v>0</v>
      </c>
      <c r="M174" s="107"/>
      <c r="N174" s="107">
        <f t="shared" si="10"/>
        <v>0</v>
      </c>
      <c r="O174" s="104"/>
      <c r="P174" s="104"/>
      <c r="Q174" s="104"/>
      <c r="R174" s="92"/>
      <c r="T174" s="93" t="s">
        <v>1</v>
      </c>
      <c r="U174" s="27" t="s">
        <v>24</v>
      </c>
      <c r="V174" s="94">
        <v>0</v>
      </c>
      <c r="W174" s="94">
        <f t="shared" si="11"/>
        <v>0</v>
      </c>
      <c r="X174" s="94">
        <v>4.2999999999999999E-4</v>
      </c>
      <c r="Y174" s="94">
        <f t="shared" si="12"/>
        <v>4.2999999999999999E-4</v>
      </c>
      <c r="Z174" s="94">
        <v>0</v>
      </c>
      <c r="AA174" s="95">
        <f t="shared" si="13"/>
        <v>0</v>
      </c>
      <c r="AR174" s="11" t="s">
        <v>115</v>
      </c>
      <c r="AT174" s="11" t="s">
        <v>91</v>
      </c>
      <c r="AU174" s="11" t="s">
        <v>81</v>
      </c>
      <c r="AY174" s="11" t="s">
        <v>78</v>
      </c>
      <c r="BE174" s="96">
        <f t="shared" si="14"/>
        <v>0</v>
      </c>
      <c r="BF174" s="96">
        <f t="shared" si="15"/>
        <v>0</v>
      </c>
      <c r="BG174" s="96">
        <f t="shared" si="16"/>
        <v>0</v>
      </c>
      <c r="BH174" s="96">
        <f t="shared" si="17"/>
        <v>0</v>
      </c>
      <c r="BI174" s="96">
        <f t="shared" si="18"/>
        <v>0</v>
      </c>
      <c r="BJ174" s="11" t="s">
        <v>81</v>
      </c>
      <c r="BK174" s="97">
        <f t="shared" si="19"/>
        <v>0</v>
      </c>
      <c r="BL174" s="11" t="s">
        <v>88</v>
      </c>
      <c r="BM174" s="11" t="s">
        <v>290</v>
      </c>
    </row>
    <row r="175" spans="2:65" s="1" customFormat="1" ht="25.5" customHeight="1">
      <c r="B175" s="88"/>
      <c r="C175" s="89" t="s">
        <v>132</v>
      </c>
      <c r="D175" s="151" t="s">
        <v>291</v>
      </c>
      <c r="E175" s="152"/>
      <c r="F175" s="152"/>
      <c r="G175" s="152"/>
      <c r="H175" s="152"/>
      <c r="I175" s="153"/>
      <c r="J175" s="90" t="s">
        <v>99</v>
      </c>
      <c r="K175" s="91">
        <v>1</v>
      </c>
      <c r="L175" s="104">
        <v>0</v>
      </c>
      <c r="M175" s="104"/>
      <c r="N175" s="104">
        <f t="shared" si="10"/>
        <v>0</v>
      </c>
      <c r="O175" s="104"/>
      <c r="P175" s="104"/>
      <c r="Q175" s="104"/>
      <c r="R175" s="92"/>
      <c r="T175" s="93" t="s">
        <v>1</v>
      </c>
      <c r="U175" s="27" t="s">
        <v>24</v>
      </c>
      <c r="V175" s="94">
        <v>0.50131000000000003</v>
      </c>
      <c r="W175" s="94">
        <f t="shared" si="11"/>
        <v>0.50131000000000003</v>
      </c>
      <c r="X175" s="94">
        <v>5.8E-4</v>
      </c>
      <c r="Y175" s="94">
        <f t="shared" si="12"/>
        <v>5.8E-4</v>
      </c>
      <c r="Z175" s="94">
        <v>0</v>
      </c>
      <c r="AA175" s="95">
        <f t="shared" si="13"/>
        <v>0</v>
      </c>
      <c r="AR175" s="11" t="s">
        <v>88</v>
      </c>
      <c r="AT175" s="11" t="s">
        <v>79</v>
      </c>
      <c r="AU175" s="11" t="s">
        <v>81</v>
      </c>
      <c r="AY175" s="11" t="s">
        <v>78</v>
      </c>
      <c r="BE175" s="96">
        <f t="shared" si="14"/>
        <v>0</v>
      </c>
      <c r="BF175" s="96">
        <f t="shared" si="15"/>
        <v>0</v>
      </c>
      <c r="BG175" s="96">
        <f t="shared" si="16"/>
        <v>0</v>
      </c>
      <c r="BH175" s="96">
        <f t="shared" si="17"/>
        <v>0</v>
      </c>
      <c r="BI175" s="96">
        <f t="shared" si="18"/>
        <v>0</v>
      </c>
      <c r="BJ175" s="11" t="s">
        <v>81</v>
      </c>
      <c r="BK175" s="97">
        <f t="shared" si="19"/>
        <v>0</v>
      </c>
      <c r="BL175" s="11" t="s">
        <v>88</v>
      </c>
      <c r="BM175" s="11" t="s">
        <v>292</v>
      </c>
    </row>
    <row r="176" spans="2:65" s="1" customFormat="1" ht="38.25" customHeight="1">
      <c r="B176" s="88"/>
      <c r="C176" s="98" t="s">
        <v>133</v>
      </c>
      <c r="D176" s="154" t="s">
        <v>388</v>
      </c>
      <c r="E176" s="155"/>
      <c r="F176" s="155"/>
      <c r="G176" s="155"/>
      <c r="H176" s="155"/>
      <c r="I176" s="156"/>
      <c r="J176" s="99" t="s">
        <v>99</v>
      </c>
      <c r="K176" s="100">
        <v>1</v>
      </c>
      <c r="L176" s="107">
        <v>0</v>
      </c>
      <c r="M176" s="107"/>
      <c r="N176" s="107">
        <f t="shared" si="10"/>
        <v>0</v>
      </c>
      <c r="O176" s="104"/>
      <c r="P176" s="104"/>
      <c r="Q176" s="104"/>
      <c r="R176" s="92"/>
      <c r="T176" s="93" t="s">
        <v>1</v>
      </c>
      <c r="U176" s="27" t="s">
        <v>24</v>
      </c>
      <c r="V176" s="94">
        <v>0</v>
      </c>
      <c r="W176" s="94">
        <f t="shared" si="11"/>
        <v>0</v>
      </c>
      <c r="X176" s="94">
        <v>6.8999999999999997E-4</v>
      </c>
      <c r="Y176" s="94">
        <f t="shared" si="12"/>
        <v>6.8999999999999997E-4</v>
      </c>
      <c r="Z176" s="94">
        <v>0</v>
      </c>
      <c r="AA176" s="95">
        <f t="shared" si="13"/>
        <v>0</v>
      </c>
      <c r="AR176" s="11" t="s">
        <v>115</v>
      </c>
      <c r="AT176" s="11" t="s">
        <v>91</v>
      </c>
      <c r="AU176" s="11" t="s">
        <v>81</v>
      </c>
      <c r="AY176" s="11" t="s">
        <v>78</v>
      </c>
      <c r="BE176" s="96">
        <f t="shared" si="14"/>
        <v>0</v>
      </c>
      <c r="BF176" s="96">
        <f t="shared" si="15"/>
        <v>0</v>
      </c>
      <c r="BG176" s="96">
        <f t="shared" si="16"/>
        <v>0</v>
      </c>
      <c r="BH176" s="96">
        <f t="shared" si="17"/>
        <v>0</v>
      </c>
      <c r="BI176" s="96">
        <f t="shared" si="18"/>
        <v>0</v>
      </c>
      <c r="BJ176" s="11" t="s">
        <v>81</v>
      </c>
      <c r="BK176" s="97">
        <f t="shared" si="19"/>
        <v>0</v>
      </c>
      <c r="BL176" s="11" t="s">
        <v>88</v>
      </c>
      <c r="BM176" s="11" t="s">
        <v>293</v>
      </c>
    </row>
    <row r="177" spans="2:65" s="1" customFormat="1" ht="38.25" customHeight="1">
      <c r="B177" s="88"/>
      <c r="C177" s="89" t="s">
        <v>134</v>
      </c>
      <c r="D177" s="151" t="s">
        <v>294</v>
      </c>
      <c r="E177" s="152"/>
      <c r="F177" s="152"/>
      <c r="G177" s="152"/>
      <c r="H177" s="152"/>
      <c r="I177" s="153"/>
      <c r="J177" s="90" t="s">
        <v>196</v>
      </c>
      <c r="K177" s="91">
        <v>2</v>
      </c>
      <c r="L177" s="104">
        <v>0</v>
      </c>
      <c r="M177" s="104"/>
      <c r="N177" s="104">
        <f t="shared" si="10"/>
        <v>0</v>
      </c>
      <c r="O177" s="104"/>
      <c r="P177" s="104"/>
      <c r="Q177" s="104"/>
      <c r="R177" s="92"/>
      <c r="T177" s="93" t="s">
        <v>1</v>
      </c>
      <c r="U177" s="27" t="s">
        <v>24</v>
      </c>
      <c r="V177" s="94">
        <v>0.13747999999999999</v>
      </c>
      <c r="W177" s="94">
        <f t="shared" si="11"/>
        <v>0.27495999999999998</v>
      </c>
      <c r="X177" s="94">
        <v>6.9999999999999994E-5</v>
      </c>
      <c r="Y177" s="94">
        <f t="shared" si="12"/>
        <v>1.3999999999999999E-4</v>
      </c>
      <c r="Z177" s="94">
        <v>0</v>
      </c>
      <c r="AA177" s="95">
        <f t="shared" si="13"/>
        <v>0</v>
      </c>
      <c r="AR177" s="11" t="s">
        <v>88</v>
      </c>
      <c r="AT177" s="11" t="s">
        <v>79</v>
      </c>
      <c r="AU177" s="11" t="s">
        <v>81</v>
      </c>
      <c r="AY177" s="11" t="s">
        <v>78</v>
      </c>
      <c r="BE177" s="96">
        <f t="shared" si="14"/>
        <v>0</v>
      </c>
      <c r="BF177" s="96">
        <f t="shared" si="15"/>
        <v>0</v>
      </c>
      <c r="BG177" s="96">
        <f t="shared" si="16"/>
        <v>0</v>
      </c>
      <c r="BH177" s="96">
        <f t="shared" si="17"/>
        <v>0</v>
      </c>
      <c r="BI177" s="96">
        <f t="shared" si="18"/>
        <v>0</v>
      </c>
      <c r="BJ177" s="11" t="s">
        <v>81</v>
      </c>
      <c r="BK177" s="97">
        <f t="shared" si="19"/>
        <v>0</v>
      </c>
      <c r="BL177" s="11" t="s">
        <v>88</v>
      </c>
      <c r="BM177" s="11" t="s">
        <v>295</v>
      </c>
    </row>
    <row r="178" spans="2:65" s="1" customFormat="1" ht="25.5" customHeight="1">
      <c r="B178" s="88"/>
      <c r="C178" s="98" t="s">
        <v>135</v>
      </c>
      <c r="D178" s="154" t="s">
        <v>296</v>
      </c>
      <c r="E178" s="155"/>
      <c r="F178" s="155"/>
      <c r="G178" s="155"/>
      <c r="H178" s="155"/>
      <c r="I178" s="156"/>
      <c r="J178" s="99" t="s">
        <v>99</v>
      </c>
      <c r="K178" s="100">
        <v>1</v>
      </c>
      <c r="L178" s="107">
        <v>0</v>
      </c>
      <c r="M178" s="107"/>
      <c r="N178" s="107">
        <f t="shared" si="10"/>
        <v>0</v>
      </c>
      <c r="O178" s="104"/>
      <c r="P178" s="104"/>
      <c r="Q178" s="104"/>
      <c r="R178" s="92"/>
      <c r="T178" s="93" t="s">
        <v>1</v>
      </c>
      <c r="U178" s="27" t="s">
        <v>24</v>
      </c>
      <c r="V178" s="94">
        <v>0</v>
      </c>
      <c r="W178" s="94">
        <f t="shared" si="11"/>
        <v>0</v>
      </c>
      <c r="X178" s="94">
        <v>1.6000000000000001E-4</v>
      </c>
      <c r="Y178" s="94">
        <f t="shared" si="12"/>
        <v>1.6000000000000001E-4</v>
      </c>
      <c r="Z178" s="94">
        <v>0</v>
      </c>
      <c r="AA178" s="95">
        <f t="shared" si="13"/>
        <v>0</v>
      </c>
      <c r="AR178" s="11" t="s">
        <v>115</v>
      </c>
      <c r="AT178" s="11" t="s">
        <v>91</v>
      </c>
      <c r="AU178" s="11" t="s">
        <v>81</v>
      </c>
      <c r="AY178" s="11" t="s">
        <v>78</v>
      </c>
      <c r="BE178" s="96">
        <f t="shared" si="14"/>
        <v>0</v>
      </c>
      <c r="BF178" s="96">
        <f t="shared" si="15"/>
        <v>0</v>
      </c>
      <c r="BG178" s="96">
        <f t="shared" si="16"/>
        <v>0</v>
      </c>
      <c r="BH178" s="96">
        <f t="shared" si="17"/>
        <v>0</v>
      </c>
      <c r="BI178" s="96">
        <f t="shared" si="18"/>
        <v>0</v>
      </c>
      <c r="BJ178" s="11" t="s">
        <v>81</v>
      </c>
      <c r="BK178" s="97">
        <f t="shared" si="19"/>
        <v>0</v>
      </c>
      <c r="BL178" s="11" t="s">
        <v>88</v>
      </c>
      <c r="BM178" s="11" t="s">
        <v>297</v>
      </c>
    </row>
    <row r="179" spans="2:65" s="1" customFormat="1" ht="38.25" customHeight="1">
      <c r="B179" s="88"/>
      <c r="C179" s="98" t="s">
        <v>136</v>
      </c>
      <c r="D179" s="154" t="s">
        <v>389</v>
      </c>
      <c r="E179" s="155"/>
      <c r="F179" s="155"/>
      <c r="G179" s="155"/>
      <c r="H179" s="155"/>
      <c r="I179" s="156"/>
      <c r="J179" s="99" t="s">
        <v>99</v>
      </c>
      <c r="K179" s="100">
        <v>1</v>
      </c>
      <c r="L179" s="107">
        <v>0</v>
      </c>
      <c r="M179" s="107"/>
      <c r="N179" s="107">
        <f t="shared" si="10"/>
        <v>0</v>
      </c>
      <c r="O179" s="104"/>
      <c r="P179" s="104"/>
      <c r="Q179" s="104"/>
      <c r="R179" s="92"/>
      <c r="T179" s="93" t="s">
        <v>1</v>
      </c>
      <c r="U179" s="27" t="s">
        <v>24</v>
      </c>
      <c r="V179" s="94">
        <v>0</v>
      </c>
      <c r="W179" s="94">
        <f t="shared" si="11"/>
        <v>0</v>
      </c>
      <c r="X179" s="94">
        <v>2.5000000000000001E-4</v>
      </c>
      <c r="Y179" s="94">
        <f t="shared" si="12"/>
        <v>2.5000000000000001E-4</v>
      </c>
      <c r="Z179" s="94">
        <v>0</v>
      </c>
      <c r="AA179" s="95">
        <f t="shared" si="13"/>
        <v>0</v>
      </c>
      <c r="AR179" s="11" t="s">
        <v>115</v>
      </c>
      <c r="AT179" s="11" t="s">
        <v>91</v>
      </c>
      <c r="AU179" s="11" t="s">
        <v>81</v>
      </c>
      <c r="AY179" s="11" t="s">
        <v>78</v>
      </c>
      <c r="BE179" s="96">
        <f t="shared" si="14"/>
        <v>0</v>
      </c>
      <c r="BF179" s="96">
        <f t="shared" si="15"/>
        <v>0</v>
      </c>
      <c r="BG179" s="96">
        <f t="shared" si="16"/>
        <v>0</v>
      </c>
      <c r="BH179" s="96">
        <f t="shared" si="17"/>
        <v>0</v>
      </c>
      <c r="BI179" s="96">
        <f t="shared" si="18"/>
        <v>0</v>
      </c>
      <c r="BJ179" s="11" t="s">
        <v>81</v>
      </c>
      <c r="BK179" s="97">
        <f t="shared" si="19"/>
        <v>0</v>
      </c>
      <c r="BL179" s="11" t="s">
        <v>88</v>
      </c>
      <c r="BM179" s="11" t="s">
        <v>298</v>
      </c>
    </row>
    <row r="180" spans="2:65" s="1" customFormat="1" ht="25.5" customHeight="1">
      <c r="B180" s="88"/>
      <c r="C180" s="89" t="s">
        <v>137</v>
      </c>
      <c r="D180" s="151" t="s">
        <v>299</v>
      </c>
      <c r="E180" s="152"/>
      <c r="F180" s="152"/>
      <c r="G180" s="152"/>
      <c r="H180" s="152"/>
      <c r="I180" s="153"/>
      <c r="J180" s="90" t="s">
        <v>87</v>
      </c>
      <c r="K180" s="91">
        <v>3.097</v>
      </c>
      <c r="L180" s="104">
        <v>0</v>
      </c>
      <c r="M180" s="104"/>
      <c r="N180" s="104">
        <f t="shared" si="10"/>
        <v>0</v>
      </c>
      <c r="O180" s="104"/>
      <c r="P180" s="104"/>
      <c r="Q180" s="104"/>
      <c r="R180" s="92"/>
      <c r="T180" s="93" t="s">
        <v>1</v>
      </c>
      <c r="U180" s="27" t="s">
        <v>24</v>
      </c>
      <c r="V180" s="94">
        <v>1.3080000000000001</v>
      </c>
      <c r="W180" s="94">
        <f t="shared" si="11"/>
        <v>4.0508759999999997</v>
      </c>
      <c r="X180" s="94">
        <v>0</v>
      </c>
      <c r="Y180" s="94">
        <f t="shared" si="12"/>
        <v>0</v>
      </c>
      <c r="Z180" s="94">
        <v>0</v>
      </c>
      <c r="AA180" s="95">
        <f t="shared" si="13"/>
        <v>0</v>
      </c>
      <c r="AR180" s="11" t="s">
        <v>88</v>
      </c>
      <c r="AT180" s="11" t="s">
        <v>79</v>
      </c>
      <c r="AU180" s="11" t="s">
        <v>81</v>
      </c>
      <c r="AY180" s="11" t="s">
        <v>78</v>
      </c>
      <c r="BE180" s="96">
        <f t="shared" si="14"/>
        <v>0</v>
      </c>
      <c r="BF180" s="96">
        <f t="shared" si="15"/>
        <v>0</v>
      </c>
      <c r="BG180" s="96">
        <f t="shared" si="16"/>
        <v>0</v>
      </c>
      <c r="BH180" s="96">
        <f t="shared" si="17"/>
        <v>0</v>
      </c>
      <c r="BI180" s="96">
        <f t="shared" si="18"/>
        <v>0</v>
      </c>
      <c r="BJ180" s="11" t="s">
        <v>81</v>
      </c>
      <c r="BK180" s="97">
        <f t="shared" si="19"/>
        <v>0</v>
      </c>
      <c r="BL180" s="11" t="s">
        <v>88</v>
      </c>
      <c r="BM180" s="11" t="s">
        <v>300</v>
      </c>
    </row>
    <row r="181" spans="2:65" s="5" customFormat="1" ht="29.85" customHeight="1">
      <c r="B181" s="77"/>
      <c r="C181" s="78"/>
      <c r="D181" s="87" t="s">
        <v>208</v>
      </c>
      <c r="E181" s="87"/>
      <c r="F181" s="87"/>
      <c r="G181" s="87"/>
      <c r="H181" s="87"/>
      <c r="I181" s="87"/>
      <c r="J181" s="87"/>
      <c r="K181" s="87"/>
      <c r="L181" s="87"/>
      <c r="M181" s="87"/>
      <c r="N181" s="110">
        <f>BK181</f>
        <v>0</v>
      </c>
      <c r="O181" s="111"/>
      <c r="P181" s="111"/>
      <c r="Q181" s="111"/>
      <c r="R181" s="80"/>
      <c r="T181" s="81"/>
      <c r="U181" s="78"/>
      <c r="V181" s="78"/>
      <c r="W181" s="82">
        <f>SUM(W182:W218)</f>
        <v>49.867684999999994</v>
      </c>
      <c r="X181" s="78"/>
      <c r="Y181" s="82">
        <f>SUM(Y182:Y218)</f>
        <v>9.2929999999999985E-2</v>
      </c>
      <c r="Z181" s="78"/>
      <c r="AA181" s="83">
        <f>SUM(AA182:AA218)</f>
        <v>0</v>
      </c>
      <c r="AR181" s="84" t="s">
        <v>81</v>
      </c>
      <c r="AT181" s="85" t="s">
        <v>37</v>
      </c>
      <c r="AU181" s="85" t="s">
        <v>39</v>
      </c>
      <c r="AY181" s="84" t="s">
        <v>78</v>
      </c>
      <c r="BK181" s="86">
        <f>SUM(BK182:BK218)</f>
        <v>0</v>
      </c>
    </row>
    <row r="182" spans="2:65" s="1" customFormat="1" ht="25.5" customHeight="1">
      <c r="B182" s="88"/>
      <c r="C182" s="89" t="s">
        <v>138</v>
      </c>
      <c r="D182" s="151" t="s">
        <v>301</v>
      </c>
      <c r="E182" s="152"/>
      <c r="F182" s="152"/>
      <c r="G182" s="152"/>
      <c r="H182" s="152"/>
      <c r="I182" s="153"/>
      <c r="J182" s="90" t="s">
        <v>196</v>
      </c>
      <c r="K182" s="91">
        <v>5</v>
      </c>
      <c r="L182" s="104">
        <v>0</v>
      </c>
      <c r="M182" s="104"/>
      <c r="N182" s="104">
        <f t="shared" ref="N182:N218" si="20">ROUND(L182*K182,3)</f>
        <v>0</v>
      </c>
      <c r="O182" s="104"/>
      <c r="P182" s="104"/>
      <c r="Q182" s="104"/>
      <c r="R182" s="92"/>
      <c r="T182" s="93" t="s">
        <v>1</v>
      </c>
      <c r="U182" s="27" t="s">
        <v>24</v>
      </c>
      <c r="V182" s="94">
        <v>3.754</v>
      </c>
      <c r="W182" s="94">
        <f t="shared" ref="W182:W218" si="21">V182*K182</f>
        <v>18.77</v>
      </c>
      <c r="X182" s="94">
        <v>6.3299999999999997E-3</v>
      </c>
      <c r="Y182" s="94">
        <f t="shared" ref="Y182:Y218" si="22">X182*K182</f>
        <v>3.1649999999999998E-2</v>
      </c>
      <c r="Z182" s="94">
        <v>0</v>
      </c>
      <c r="AA182" s="95">
        <f t="shared" ref="AA182:AA218" si="23">Z182*K182</f>
        <v>0</v>
      </c>
      <c r="AR182" s="11" t="s">
        <v>88</v>
      </c>
      <c r="AT182" s="11" t="s">
        <v>79</v>
      </c>
      <c r="AU182" s="11" t="s">
        <v>81</v>
      </c>
      <c r="AY182" s="11" t="s">
        <v>78</v>
      </c>
      <c r="BE182" s="96">
        <f t="shared" ref="BE182:BE218" si="24">IF(U182="základná",N182,0)</f>
        <v>0</v>
      </c>
      <c r="BF182" s="96">
        <f t="shared" ref="BF182:BF218" si="25">IF(U182="znížená",N182,0)</f>
        <v>0</v>
      </c>
      <c r="BG182" s="96">
        <f t="shared" ref="BG182:BG218" si="26">IF(U182="zákl. prenesená",N182,0)</f>
        <v>0</v>
      </c>
      <c r="BH182" s="96">
        <f t="shared" ref="BH182:BH218" si="27">IF(U182="zníž. prenesená",N182,0)</f>
        <v>0</v>
      </c>
      <c r="BI182" s="96">
        <f t="shared" ref="BI182:BI218" si="28">IF(U182="nulová",N182,0)</f>
        <v>0</v>
      </c>
      <c r="BJ182" s="11" t="s">
        <v>81</v>
      </c>
      <c r="BK182" s="97">
        <f t="shared" ref="BK182:BK218" si="29">ROUND(L182*K182,3)</f>
        <v>0</v>
      </c>
      <c r="BL182" s="11" t="s">
        <v>88</v>
      </c>
      <c r="BM182" s="11" t="s">
        <v>302</v>
      </c>
    </row>
    <row r="183" spans="2:65" s="1" customFormat="1" ht="25.5" customHeight="1">
      <c r="B183" s="88"/>
      <c r="C183" s="89" t="s">
        <v>139</v>
      </c>
      <c r="D183" s="151" t="s">
        <v>303</v>
      </c>
      <c r="E183" s="152"/>
      <c r="F183" s="152"/>
      <c r="G183" s="152"/>
      <c r="H183" s="152"/>
      <c r="I183" s="153"/>
      <c r="J183" s="90" t="s">
        <v>196</v>
      </c>
      <c r="K183" s="91">
        <v>6</v>
      </c>
      <c r="L183" s="104">
        <v>0</v>
      </c>
      <c r="M183" s="104"/>
      <c r="N183" s="104">
        <f t="shared" si="20"/>
        <v>0</v>
      </c>
      <c r="O183" s="104"/>
      <c r="P183" s="104"/>
      <c r="Q183" s="104"/>
      <c r="R183" s="92"/>
      <c r="T183" s="93" t="s">
        <v>1</v>
      </c>
      <c r="U183" s="27" t="s">
        <v>24</v>
      </c>
      <c r="V183" s="94">
        <v>5.0039999999999996</v>
      </c>
      <c r="W183" s="94">
        <f t="shared" si="21"/>
        <v>30.023999999999997</v>
      </c>
      <c r="X183" s="94">
        <v>7.1900000000000002E-3</v>
      </c>
      <c r="Y183" s="94">
        <f t="shared" si="22"/>
        <v>4.3139999999999998E-2</v>
      </c>
      <c r="Z183" s="94">
        <v>0</v>
      </c>
      <c r="AA183" s="95">
        <f t="shared" si="23"/>
        <v>0</v>
      </c>
      <c r="AR183" s="11" t="s">
        <v>88</v>
      </c>
      <c r="AT183" s="11" t="s">
        <v>79</v>
      </c>
      <c r="AU183" s="11" t="s">
        <v>81</v>
      </c>
      <c r="AY183" s="11" t="s">
        <v>78</v>
      </c>
      <c r="BE183" s="96">
        <f t="shared" si="24"/>
        <v>0</v>
      </c>
      <c r="BF183" s="96">
        <f t="shared" si="25"/>
        <v>0</v>
      </c>
      <c r="BG183" s="96">
        <f t="shared" si="26"/>
        <v>0</v>
      </c>
      <c r="BH183" s="96">
        <f t="shared" si="27"/>
        <v>0</v>
      </c>
      <c r="BI183" s="96">
        <f t="shared" si="28"/>
        <v>0</v>
      </c>
      <c r="BJ183" s="11" t="s">
        <v>81</v>
      </c>
      <c r="BK183" s="97">
        <f t="shared" si="29"/>
        <v>0</v>
      </c>
      <c r="BL183" s="11" t="s">
        <v>88</v>
      </c>
      <c r="BM183" s="11" t="s">
        <v>304</v>
      </c>
    </row>
    <row r="184" spans="2:65" s="1" customFormat="1" ht="51" customHeight="1">
      <c r="B184" s="88"/>
      <c r="C184" s="98" t="s">
        <v>140</v>
      </c>
      <c r="D184" s="154" t="s">
        <v>390</v>
      </c>
      <c r="E184" s="155"/>
      <c r="F184" s="155"/>
      <c r="G184" s="155"/>
      <c r="H184" s="155"/>
      <c r="I184" s="156"/>
      <c r="J184" s="99" t="s">
        <v>99</v>
      </c>
      <c r="K184" s="100">
        <v>5</v>
      </c>
      <c r="L184" s="107">
        <v>0</v>
      </c>
      <c r="M184" s="107"/>
      <c r="N184" s="107">
        <f t="shared" si="20"/>
        <v>0</v>
      </c>
      <c r="O184" s="104"/>
      <c r="P184" s="104"/>
      <c r="Q184" s="104"/>
      <c r="R184" s="92"/>
      <c r="T184" s="93" t="s">
        <v>1</v>
      </c>
      <c r="U184" s="27" t="s">
        <v>24</v>
      </c>
      <c r="V184" s="94">
        <v>0</v>
      </c>
      <c r="W184" s="94">
        <f t="shared" si="21"/>
        <v>0</v>
      </c>
      <c r="X184" s="94">
        <v>4.4999999999999999E-4</v>
      </c>
      <c r="Y184" s="94">
        <f t="shared" si="22"/>
        <v>2.2499999999999998E-3</v>
      </c>
      <c r="Z184" s="94">
        <v>0</v>
      </c>
      <c r="AA184" s="95">
        <f t="shared" si="23"/>
        <v>0</v>
      </c>
      <c r="AR184" s="11" t="s">
        <v>115</v>
      </c>
      <c r="AT184" s="11" t="s">
        <v>91</v>
      </c>
      <c r="AU184" s="11" t="s">
        <v>81</v>
      </c>
      <c r="AY184" s="11" t="s">
        <v>78</v>
      </c>
      <c r="BE184" s="96">
        <f t="shared" si="24"/>
        <v>0</v>
      </c>
      <c r="BF184" s="96">
        <f t="shared" si="25"/>
        <v>0</v>
      </c>
      <c r="BG184" s="96">
        <f t="shared" si="26"/>
        <v>0</v>
      </c>
      <c r="BH184" s="96">
        <f t="shared" si="27"/>
        <v>0</v>
      </c>
      <c r="BI184" s="96">
        <f t="shared" si="28"/>
        <v>0</v>
      </c>
      <c r="BJ184" s="11" t="s">
        <v>81</v>
      </c>
      <c r="BK184" s="97">
        <f t="shared" si="29"/>
        <v>0</v>
      </c>
      <c r="BL184" s="11" t="s">
        <v>88</v>
      </c>
      <c r="BM184" s="11" t="s">
        <v>305</v>
      </c>
    </row>
    <row r="185" spans="2:65" s="1" customFormat="1" ht="51" customHeight="1">
      <c r="B185" s="88"/>
      <c r="C185" s="98" t="s">
        <v>141</v>
      </c>
      <c r="D185" s="154" t="s">
        <v>391</v>
      </c>
      <c r="E185" s="155"/>
      <c r="F185" s="155"/>
      <c r="G185" s="155"/>
      <c r="H185" s="155"/>
      <c r="I185" s="156"/>
      <c r="J185" s="99" t="s">
        <v>99</v>
      </c>
      <c r="K185" s="100">
        <v>6</v>
      </c>
      <c r="L185" s="107">
        <v>0</v>
      </c>
      <c r="M185" s="107"/>
      <c r="N185" s="107">
        <f t="shared" si="20"/>
        <v>0</v>
      </c>
      <c r="O185" s="104"/>
      <c r="P185" s="104"/>
      <c r="Q185" s="104"/>
      <c r="R185" s="92"/>
      <c r="T185" s="93" t="s">
        <v>1</v>
      </c>
      <c r="U185" s="27" t="s">
        <v>24</v>
      </c>
      <c r="V185" s="94">
        <v>0</v>
      </c>
      <c r="W185" s="94">
        <f t="shared" si="21"/>
        <v>0</v>
      </c>
      <c r="X185" s="94">
        <v>5.5000000000000003E-4</v>
      </c>
      <c r="Y185" s="94">
        <f t="shared" si="22"/>
        <v>3.3E-3</v>
      </c>
      <c r="Z185" s="94">
        <v>0</v>
      </c>
      <c r="AA185" s="95">
        <f t="shared" si="23"/>
        <v>0</v>
      </c>
      <c r="AR185" s="11" t="s">
        <v>115</v>
      </c>
      <c r="AT185" s="11" t="s">
        <v>91</v>
      </c>
      <c r="AU185" s="11" t="s">
        <v>81</v>
      </c>
      <c r="AY185" s="11" t="s">
        <v>78</v>
      </c>
      <c r="BE185" s="96">
        <f t="shared" si="24"/>
        <v>0</v>
      </c>
      <c r="BF185" s="96">
        <f t="shared" si="25"/>
        <v>0</v>
      </c>
      <c r="BG185" s="96">
        <f t="shared" si="26"/>
        <v>0</v>
      </c>
      <c r="BH185" s="96">
        <f t="shared" si="27"/>
        <v>0</v>
      </c>
      <c r="BI185" s="96">
        <f t="shared" si="28"/>
        <v>0</v>
      </c>
      <c r="BJ185" s="11" t="s">
        <v>81</v>
      </c>
      <c r="BK185" s="97">
        <f t="shared" si="29"/>
        <v>0</v>
      </c>
      <c r="BL185" s="11" t="s">
        <v>88</v>
      </c>
      <c r="BM185" s="11" t="s">
        <v>306</v>
      </c>
    </row>
    <row r="186" spans="2:65" s="1" customFormat="1" ht="51" customHeight="1">
      <c r="B186" s="88"/>
      <c r="C186" s="98" t="s">
        <v>142</v>
      </c>
      <c r="D186" s="154" t="s">
        <v>392</v>
      </c>
      <c r="E186" s="155"/>
      <c r="F186" s="155"/>
      <c r="G186" s="155"/>
      <c r="H186" s="155"/>
      <c r="I186" s="156"/>
      <c r="J186" s="99" t="s">
        <v>99</v>
      </c>
      <c r="K186" s="100">
        <v>1</v>
      </c>
      <c r="L186" s="107">
        <v>0</v>
      </c>
      <c r="M186" s="107"/>
      <c r="N186" s="107">
        <f t="shared" si="20"/>
        <v>0</v>
      </c>
      <c r="O186" s="104"/>
      <c r="P186" s="104"/>
      <c r="Q186" s="104"/>
      <c r="R186" s="92"/>
      <c r="T186" s="93" t="s">
        <v>1</v>
      </c>
      <c r="U186" s="27" t="s">
        <v>24</v>
      </c>
      <c r="V186" s="94">
        <v>0</v>
      </c>
      <c r="W186" s="94">
        <f t="shared" si="21"/>
        <v>0</v>
      </c>
      <c r="X186" s="94">
        <v>3.1E-4</v>
      </c>
      <c r="Y186" s="94">
        <f t="shared" si="22"/>
        <v>3.1E-4</v>
      </c>
      <c r="Z186" s="94">
        <v>0</v>
      </c>
      <c r="AA186" s="95">
        <f t="shared" si="23"/>
        <v>0</v>
      </c>
      <c r="AR186" s="11" t="s">
        <v>115</v>
      </c>
      <c r="AT186" s="11" t="s">
        <v>91</v>
      </c>
      <c r="AU186" s="11" t="s">
        <v>81</v>
      </c>
      <c r="AY186" s="11" t="s">
        <v>78</v>
      </c>
      <c r="BE186" s="96">
        <f t="shared" si="24"/>
        <v>0</v>
      </c>
      <c r="BF186" s="96">
        <f t="shared" si="25"/>
        <v>0</v>
      </c>
      <c r="BG186" s="96">
        <f t="shared" si="26"/>
        <v>0</v>
      </c>
      <c r="BH186" s="96">
        <f t="shared" si="27"/>
        <v>0</v>
      </c>
      <c r="BI186" s="96">
        <f t="shared" si="28"/>
        <v>0</v>
      </c>
      <c r="BJ186" s="11" t="s">
        <v>81</v>
      </c>
      <c r="BK186" s="97">
        <f t="shared" si="29"/>
        <v>0</v>
      </c>
      <c r="BL186" s="11" t="s">
        <v>88</v>
      </c>
      <c r="BM186" s="11" t="s">
        <v>307</v>
      </c>
    </row>
    <row r="187" spans="2:65" s="1" customFormat="1" ht="51" customHeight="1">
      <c r="B187" s="88"/>
      <c r="C187" s="98" t="s">
        <v>144</v>
      </c>
      <c r="D187" s="154" t="s">
        <v>393</v>
      </c>
      <c r="E187" s="155"/>
      <c r="F187" s="155"/>
      <c r="G187" s="155"/>
      <c r="H187" s="155"/>
      <c r="I187" s="156"/>
      <c r="J187" s="99" t="s">
        <v>99</v>
      </c>
      <c r="K187" s="100">
        <v>1</v>
      </c>
      <c r="L187" s="107">
        <v>0</v>
      </c>
      <c r="M187" s="107"/>
      <c r="N187" s="107">
        <f t="shared" si="20"/>
        <v>0</v>
      </c>
      <c r="O187" s="104"/>
      <c r="P187" s="104"/>
      <c r="Q187" s="104"/>
      <c r="R187" s="92"/>
      <c r="T187" s="93" t="s">
        <v>1</v>
      </c>
      <c r="U187" s="27" t="s">
        <v>24</v>
      </c>
      <c r="V187" s="94">
        <v>0</v>
      </c>
      <c r="W187" s="94">
        <f t="shared" si="21"/>
        <v>0</v>
      </c>
      <c r="X187" s="94">
        <v>3.8000000000000002E-4</v>
      </c>
      <c r="Y187" s="94">
        <f t="shared" si="22"/>
        <v>3.8000000000000002E-4</v>
      </c>
      <c r="Z187" s="94">
        <v>0</v>
      </c>
      <c r="AA187" s="95">
        <f t="shared" si="23"/>
        <v>0</v>
      </c>
      <c r="AR187" s="11" t="s">
        <v>115</v>
      </c>
      <c r="AT187" s="11" t="s">
        <v>91</v>
      </c>
      <c r="AU187" s="11" t="s">
        <v>81</v>
      </c>
      <c r="AY187" s="11" t="s">
        <v>78</v>
      </c>
      <c r="BE187" s="96">
        <f t="shared" si="24"/>
        <v>0</v>
      </c>
      <c r="BF187" s="96">
        <f t="shared" si="25"/>
        <v>0</v>
      </c>
      <c r="BG187" s="96">
        <f t="shared" si="26"/>
        <v>0</v>
      </c>
      <c r="BH187" s="96">
        <f t="shared" si="27"/>
        <v>0</v>
      </c>
      <c r="BI187" s="96">
        <f t="shared" si="28"/>
        <v>0</v>
      </c>
      <c r="BJ187" s="11" t="s">
        <v>81</v>
      </c>
      <c r="BK187" s="97">
        <f t="shared" si="29"/>
        <v>0</v>
      </c>
      <c r="BL187" s="11" t="s">
        <v>88</v>
      </c>
      <c r="BM187" s="11" t="s">
        <v>308</v>
      </c>
    </row>
    <row r="188" spans="2:65" s="1" customFormat="1" ht="63.75" customHeight="1">
      <c r="B188" s="88"/>
      <c r="C188" s="98" t="s">
        <v>145</v>
      </c>
      <c r="D188" s="154" t="s">
        <v>394</v>
      </c>
      <c r="E188" s="155"/>
      <c r="F188" s="155"/>
      <c r="G188" s="155"/>
      <c r="H188" s="155"/>
      <c r="I188" s="156"/>
      <c r="J188" s="99" t="s">
        <v>99</v>
      </c>
      <c r="K188" s="100">
        <v>1</v>
      </c>
      <c r="L188" s="107">
        <v>0</v>
      </c>
      <c r="M188" s="107"/>
      <c r="N188" s="107">
        <f t="shared" si="20"/>
        <v>0</v>
      </c>
      <c r="O188" s="104"/>
      <c r="P188" s="104"/>
      <c r="Q188" s="104"/>
      <c r="R188" s="92"/>
      <c r="T188" s="93" t="s">
        <v>1</v>
      </c>
      <c r="U188" s="27" t="s">
        <v>24</v>
      </c>
      <c r="V188" s="94">
        <v>0</v>
      </c>
      <c r="W188" s="94">
        <f t="shared" si="21"/>
        <v>0</v>
      </c>
      <c r="X188" s="94">
        <v>1.5399999999999999E-3</v>
      </c>
      <c r="Y188" s="94">
        <f t="shared" si="22"/>
        <v>1.5399999999999999E-3</v>
      </c>
      <c r="Z188" s="94">
        <v>0</v>
      </c>
      <c r="AA188" s="95">
        <f t="shared" si="23"/>
        <v>0</v>
      </c>
      <c r="AR188" s="11" t="s">
        <v>115</v>
      </c>
      <c r="AT188" s="11" t="s">
        <v>91</v>
      </c>
      <c r="AU188" s="11" t="s">
        <v>81</v>
      </c>
      <c r="AY188" s="11" t="s">
        <v>78</v>
      </c>
      <c r="BE188" s="96">
        <f t="shared" si="24"/>
        <v>0</v>
      </c>
      <c r="BF188" s="96">
        <f t="shared" si="25"/>
        <v>0</v>
      </c>
      <c r="BG188" s="96">
        <f t="shared" si="26"/>
        <v>0</v>
      </c>
      <c r="BH188" s="96">
        <f t="shared" si="27"/>
        <v>0</v>
      </c>
      <c r="BI188" s="96">
        <f t="shared" si="28"/>
        <v>0</v>
      </c>
      <c r="BJ188" s="11" t="s">
        <v>81</v>
      </c>
      <c r="BK188" s="97">
        <f t="shared" si="29"/>
        <v>0</v>
      </c>
      <c r="BL188" s="11" t="s">
        <v>88</v>
      </c>
      <c r="BM188" s="11" t="s">
        <v>309</v>
      </c>
    </row>
    <row r="189" spans="2:65" s="1" customFormat="1" ht="63.75" customHeight="1">
      <c r="B189" s="88"/>
      <c r="C189" s="98" t="s">
        <v>146</v>
      </c>
      <c r="D189" s="154" t="s">
        <v>395</v>
      </c>
      <c r="E189" s="155"/>
      <c r="F189" s="155"/>
      <c r="G189" s="155"/>
      <c r="H189" s="155"/>
      <c r="I189" s="156"/>
      <c r="J189" s="99" t="s">
        <v>99</v>
      </c>
      <c r="K189" s="100">
        <v>1</v>
      </c>
      <c r="L189" s="107">
        <v>0</v>
      </c>
      <c r="M189" s="107"/>
      <c r="N189" s="107">
        <f t="shared" si="20"/>
        <v>0</v>
      </c>
      <c r="O189" s="104"/>
      <c r="P189" s="104"/>
      <c r="Q189" s="104"/>
      <c r="R189" s="92"/>
      <c r="T189" s="93" t="s">
        <v>1</v>
      </c>
      <c r="U189" s="27" t="s">
        <v>24</v>
      </c>
      <c r="V189" s="94">
        <v>0</v>
      </c>
      <c r="W189" s="94">
        <f t="shared" si="21"/>
        <v>0</v>
      </c>
      <c r="X189" s="94">
        <v>1.81E-3</v>
      </c>
      <c r="Y189" s="94">
        <f t="shared" si="22"/>
        <v>1.81E-3</v>
      </c>
      <c r="Z189" s="94">
        <v>0</v>
      </c>
      <c r="AA189" s="95">
        <f t="shared" si="23"/>
        <v>0</v>
      </c>
      <c r="AR189" s="11" t="s">
        <v>115</v>
      </c>
      <c r="AT189" s="11" t="s">
        <v>91</v>
      </c>
      <c r="AU189" s="11" t="s">
        <v>81</v>
      </c>
      <c r="AY189" s="11" t="s">
        <v>78</v>
      </c>
      <c r="BE189" s="96">
        <f t="shared" si="24"/>
        <v>0</v>
      </c>
      <c r="BF189" s="96">
        <f t="shared" si="25"/>
        <v>0</v>
      </c>
      <c r="BG189" s="96">
        <f t="shared" si="26"/>
        <v>0</v>
      </c>
      <c r="BH189" s="96">
        <f t="shared" si="27"/>
        <v>0</v>
      </c>
      <c r="BI189" s="96">
        <f t="shared" si="28"/>
        <v>0</v>
      </c>
      <c r="BJ189" s="11" t="s">
        <v>81</v>
      </c>
      <c r="BK189" s="97">
        <f t="shared" si="29"/>
        <v>0</v>
      </c>
      <c r="BL189" s="11" t="s">
        <v>88</v>
      </c>
      <c r="BM189" s="11" t="s">
        <v>310</v>
      </c>
    </row>
    <row r="190" spans="2:65" s="1" customFormat="1" ht="51" customHeight="1">
      <c r="B190" s="88"/>
      <c r="C190" s="98" t="s">
        <v>147</v>
      </c>
      <c r="D190" s="154" t="s">
        <v>396</v>
      </c>
      <c r="E190" s="155"/>
      <c r="F190" s="155"/>
      <c r="G190" s="155"/>
      <c r="H190" s="155"/>
      <c r="I190" s="156"/>
      <c r="J190" s="99" t="s">
        <v>99</v>
      </c>
      <c r="K190" s="100">
        <v>2</v>
      </c>
      <c r="L190" s="107">
        <v>0</v>
      </c>
      <c r="M190" s="107"/>
      <c r="N190" s="107">
        <f t="shared" si="20"/>
        <v>0</v>
      </c>
      <c r="O190" s="104"/>
      <c r="P190" s="104"/>
      <c r="Q190" s="104"/>
      <c r="R190" s="92"/>
      <c r="T190" s="93" t="s">
        <v>1</v>
      </c>
      <c r="U190" s="27" t="s">
        <v>24</v>
      </c>
      <c r="V190" s="94">
        <v>0</v>
      </c>
      <c r="W190" s="94">
        <f t="shared" si="21"/>
        <v>0</v>
      </c>
      <c r="X190" s="94">
        <v>3.4000000000000002E-4</v>
      </c>
      <c r="Y190" s="94">
        <f t="shared" si="22"/>
        <v>6.8000000000000005E-4</v>
      </c>
      <c r="Z190" s="94">
        <v>0</v>
      </c>
      <c r="AA190" s="95">
        <f t="shared" si="23"/>
        <v>0</v>
      </c>
      <c r="AR190" s="11" t="s">
        <v>115</v>
      </c>
      <c r="AT190" s="11" t="s">
        <v>91</v>
      </c>
      <c r="AU190" s="11" t="s">
        <v>81</v>
      </c>
      <c r="AY190" s="11" t="s">
        <v>78</v>
      </c>
      <c r="BE190" s="96">
        <f t="shared" si="24"/>
        <v>0</v>
      </c>
      <c r="BF190" s="96">
        <f t="shared" si="25"/>
        <v>0</v>
      </c>
      <c r="BG190" s="96">
        <f t="shared" si="26"/>
        <v>0</v>
      </c>
      <c r="BH190" s="96">
        <f t="shared" si="27"/>
        <v>0</v>
      </c>
      <c r="BI190" s="96">
        <f t="shared" si="28"/>
        <v>0</v>
      </c>
      <c r="BJ190" s="11" t="s">
        <v>81</v>
      </c>
      <c r="BK190" s="97">
        <f t="shared" si="29"/>
        <v>0</v>
      </c>
      <c r="BL190" s="11" t="s">
        <v>88</v>
      </c>
      <c r="BM190" s="11" t="s">
        <v>311</v>
      </c>
    </row>
    <row r="191" spans="2:65" s="1" customFormat="1" ht="51" customHeight="1">
      <c r="B191" s="88"/>
      <c r="C191" s="98" t="s">
        <v>148</v>
      </c>
      <c r="D191" s="154" t="s">
        <v>397</v>
      </c>
      <c r="E191" s="155"/>
      <c r="F191" s="155"/>
      <c r="G191" s="155"/>
      <c r="H191" s="155"/>
      <c r="I191" s="156"/>
      <c r="J191" s="99" t="s">
        <v>99</v>
      </c>
      <c r="K191" s="100">
        <v>2</v>
      </c>
      <c r="L191" s="107">
        <v>0</v>
      </c>
      <c r="M191" s="107"/>
      <c r="N191" s="107">
        <f t="shared" si="20"/>
        <v>0</v>
      </c>
      <c r="O191" s="104"/>
      <c r="P191" s="104"/>
      <c r="Q191" s="104"/>
      <c r="R191" s="92"/>
      <c r="T191" s="93" t="s">
        <v>1</v>
      </c>
      <c r="U191" s="27" t="s">
        <v>24</v>
      </c>
      <c r="V191" s="94">
        <v>0</v>
      </c>
      <c r="W191" s="94">
        <f t="shared" si="21"/>
        <v>0</v>
      </c>
      <c r="X191" s="94">
        <v>4.0999999999999999E-4</v>
      </c>
      <c r="Y191" s="94">
        <f t="shared" si="22"/>
        <v>8.1999999999999998E-4</v>
      </c>
      <c r="Z191" s="94">
        <v>0</v>
      </c>
      <c r="AA191" s="95">
        <f t="shared" si="23"/>
        <v>0</v>
      </c>
      <c r="AR191" s="11" t="s">
        <v>115</v>
      </c>
      <c r="AT191" s="11" t="s">
        <v>91</v>
      </c>
      <c r="AU191" s="11" t="s">
        <v>81</v>
      </c>
      <c r="AY191" s="11" t="s">
        <v>78</v>
      </c>
      <c r="BE191" s="96">
        <f t="shared" si="24"/>
        <v>0</v>
      </c>
      <c r="BF191" s="96">
        <f t="shared" si="25"/>
        <v>0</v>
      </c>
      <c r="BG191" s="96">
        <f t="shared" si="26"/>
        <v>0</v>
      </c>
      <c r="BH191" s="96">
        <f t="shared" si="27"/>
        <v>0</v>
      </c>
      <c r="BI191" s="96">
        <f t="shared" si="28"/>
        <v>0</v>
      </c>
      <c r="BJ191" s="11" t="s">
        <v>81</v>
      </c>
      <c r="BK191" s="97">
        <f t="shared" si="29"/>
        <v>0</v>
      </c>
      <c r="BL191" s="11" t="s">
        <v>88</v>
      </c>
      <c r="BM191" s="11" t="s">
        <v>312</v>
      </c>
    </row>
    <row r="192" spans="2:65" s="1" customFormat="1" ht="51" customHeight="1">
      <c r="B192" s="88"/>
      <c r="C192" s="98" t="s">
        <v>150</v>
      </c>
      <c r="D192" s="154" t="s">
        <v>398</v>
      </c>
      <c r="E192" s="155"/>
      <c r="F192" s="155"/>
      <c r="G192" s="155"/>
      <c r="H192" s="155"/>
      <c r="I192" s="156"/>
      <c r="J192" s="99" t="s">
        <v>99</v>
      </c>
      <c r="K192" s="100">
        <v>1</v>
      </c>
      <c r="L192" s="107">
        <v>0</v>
      </c>
      <c r="M192" s="107"/>
      <c r="N192" s="107">
        <f t="shared" si="20"/>
        <v>0</v>
      </c>
      <c r="O192" s="104"/>
      <c r="P192" s="104"/>
      <c r="Q192" s="104"/>
      <c r="R192" s="92"/>
      <c r="T192" s="93" t="s">
        <v>1</v>
      </c>
      <c r="U192" s="27" t="s">
        <v>24</v>
      </c>
      <c r="V192" s="94">
        <v>0</v>
      </c>
      <c r="W192" s="94">
        <f t="shared" si="21"/>
        <v>0</v>
      </c>
      <c r="X192" s="94">
        <v>6.7000000000000002E-4</v>
      </c>
      <c r="Y192" s="94">
        <f t="shared" si="22"/>
        <v>6.7000000000000002E-4</v>
      </c>
      <c r="Z192" s="94">
        <v>0</v>
      </c>
      <c r="AA192" s="95">
        <f t="shared" si="23"/>
        <v>0</v>
      </c>
      <c r="AR192" s="11" t="s">
        <v>115</v>
      </c>
      <c r="AT192" s="11" t="s">
        <v>91</v>
      </c>
      <c r="AU192" s="11" t="s">
        <v>81</v>
      </c>
      <c r="AY192" s="11" t="s">
        <v>78</v>
      </c>
      <c r="BE192" s="96">
        <f t="shared" si="24"/>
        <v>0</v>
      </c>
      <c r="BF192" s="96">
        <f t="shared" si="25"/>
        <v>0</v>
      </c>
      <c r="BG192" s="96">
        <f t="shared" si="26"/>
        <v>0</v>
      </c>
      <c r="BH192" s="96">
        <f t="shared" si="27"/>
        <v>0</v>
      </c>
      <c r="BI192" s="96">
        <f t="shared" si="28"/>
        <v>0</v>
      </c>
      <c r="BJ192" s="11" t="s">
        <v>81</v>
      </c>
      <c r="BK192" s="97">
        <f t="shared" si="29"/>
        <v>0</v>
      </c>
      <c r="BL192" s="11" t="s">
        <v>88</v>
      </c>
      <c r="BM192" s="11" t="s">
        <v>313</v>
      </c>
    </row>
    <row r="193" spans="2:65" s="1" customFormat="1" ht="51" customHeight="1">
      <c r="B193" s="88"/>
      <c r="C193" s="98" t="s">
        <v>151</v>
      </c>
      <c r="D193" s="154" t="s">
        <v>399</v>
      </c>
      <c r="E193" s="155"/>
      <c r="F193" s="155"/>
      <c r="G193" s="155"/>
      <c r="H193" s="155"/>
      <c r="I193" s="156"/>
      <c r="J193" s="99" t="s">
        <v>99</v>
      </c>
      <c r="K193" s="100">
        <v>1</v>
      </c>
      <c r="L193" s="107">
        <v>0</v>
      </c>
      <c r="M193" s="107"/>
      <c r="N193" s="107">
        <f t="shared" si="20"/>
        <v>0</v>
      </c>
      <c r="O193" s="104"/>
      <c r="P193" s="104"/>
      <c r="Q193" s="104"/>
      <c r="R193" s="92"/>
      <c r="T193" s="93" t="s">
        <v>1</v>
      </c>
      <c r="U193" s="27" t="s">
        <v>24</v>
      </c>
      <c r="V193" s="94">
        <v>0</v>
      </c>
      <c r="W193" s="94">
        <f t="shared" si="21"/>
        <v>0</v>
      </c>
      <c r="X193" s="94">
        <v>7.9000000000000001E-4</v>
      </c>
      <c r="Y193" s="94">
        <f t="shared" si="22"/>
        <v>7.9000000000000001E-4</v>
      </c>
      <c r="Z193" s="94">
        <v>0</v>
      </c>
      <c r="AA193" s="95">
        <f t="shared" si="23"/>
        <v>0</v>
      </c>
      <c r="AR193" s="11" t="s">
        <v>115</v>
      </c>
      <c r="AT193" s="11" t="s">
        <v>91</v>
      </c>
      <c r="AU193" s="11" t="s">
        <v>81</v>
      </c>
      <c r="AY193" s="11" t="s">
        <v>78</v>
      </c>
      <c r="BE193" s="96">
        <f t="shared" si="24"/>
        <v>0</v>
      </c>
      <c r="BF193" s="96">
        <f t="shared" si="25"/>
        <v>0</v>
      </c>
      <c r="BG193" s="96">
        <f t="shared" si="26"/>
        <v>0</v>
      </c>
      <c r="BH193" s="96">
        <f t="shared" si="27"/>
        <v>0</v>
      </c>
      <c r="BI193" s="96">
        <f t="shared" si="28"/>
        <v>0</v>
      </c>
      <c r="BJ193" s="11" t="s">
        <v>81</v>
      </c>
      <c r="BK193" s="97">
        <f t="shared" si="29"/>
        <v>0</v>
      </c>
      <c r="BL193" s="11" t="s">
        <v>88</v>
      </c>
      <c r="BM193" s="11" t="s">
        <v>314</v>
      </c>
    </row>
    <row r="194" spans="2:65" s="1" customFormat="1" ht="51" customHeight="1">
      <c r="B194" s="88"/>
      <c r="C194" s="98" t="s">
        <v>152</v>
      </c>
      <c r="D194" s="154" t="s">
        <v>400</v>
      </c>
      <c r="E194" s="155"/>
      <c r="F194" s="155"/>
      <c r="G194" s="155"/>
      <c r="H194" s="155"/>
      <c r="I194" s="156"/>
      <c r="J194" s="99" t="s">
        <v>99</v>
      </c>
      <c r="K194" s="100">
        <v>1</v>
      </c>
      <c r="L194" s="107">
        <v>0</v>
      </c>
      <c r="M194" s="107"/>
      <c r="N194" s="107">
        <f t="shared" si="20"/>
        <v>0</v>
      </c>
      <c r="O194" s="104"/>
      <c r="P194" s="104"/>
      <c r="Q194" s="104"/>
      <c r="R194" s="92"/>
      <c r="T194" s="93" t="s">
        <v>1</v>
      </c>
      <c r="U194" s="27" t="s">
        <v>24</v>
      </c>
      <c r="V194" s="94">
        <v>0</v>
      </c>
      <c r="W194" s="94">
        <f t="shared" si="21"/>
        <v>0</v>
      </c>
      <c r="X194" s="94">
        <v>1.6000000000000001E-4</v>
      </c>
      <c r="Y194" s="94">
        <f t="shared" si="22"/>
        <v>1.6000000000000001E-4</v>
      </c>
      <c r="Z194" s="94">
        <v>0</v>
      </c>
      <c r="AA194" s="95">
        <f t="shared" si="23"/>
        <v>0</v>
      </c>
      <c r="AR194" s="11" t="s">
        <v>115</v>
      </c>
      <c r="AT194" s="11" t="s">
        <v>91</v>
      </c>
      <c r="AU194" s="11" t="s">
        <v>81</v>
      </c>
      <c r="AY194" s="11" t="s">
        <v>78</v>
      </c>
      <c r="BE194" s="96">
        <f t="shared" si="24"/>
        <v>0</v>
      </c>
      <c r="BF194" s="96">
        <f t="shared" si="25"/>
        <v>0</v>
      </c>
      <c r="BG194" s="96">
        <f t="shared" si="26"/>
        <v>0</v>
      </c>
      <c r="BH194" s="96">
        <f t="shared" si="27"/>
        <v>0</v>
      </c>
      <c r="BI194" s="96">
        <f t="shared" si="28"/>
        <v>0</v>
      </c>
      <c r="BJ194" s="11" t="s">
        <v>81</v>
      </c>
      <c r="BK194" s="97">
        <f t="shared" si="29"/>
        <v>0</v>
      </c>
      <c r="BL194" s="11" t="s">
        <v>88</v>
      </c>
      <c r="BM194" s="11" t="s">
        <v>315</v>
      </c>
    </row>
    <row r="195" spans="2:65" s="1" customFormat="1" ht="51" customHeight="1">
      <c r="B195" s="88"/>
      <c r="C195" s="98" t="s">
        <v>153</v>
      </c>
      <c r="D195" s="154" t="s">
        <v>401</v>
      </c>
      <c r="E195" s="155"/>
      <c r="F195" s="155"/>
      <c r="G195" s="155"/>
      <c r="H195" s="155"/>
      <c r="I195" s="156"/>
      <c r="J195" s="99" t="s">
        <v>99</v>
      </c>
      <c r="K195" s="100">
        <v>1</v>
      </c>
      <c r="L195" s="107">
        <v>0</v>
      </c>
      <c r="M195" s="107"/>
      <c r="N195" s="107">
        <f t="shared" si="20"/>
        <v>0</v>
      </c>
      <c r="O195" s="104"/>
      <c r="P195" s="104"/>
      <c r="Q195" s="104"/>
      <c r="R195" s="92"/>
      <c r="T195" s="93" t="s">
        <v>1</v>
      </c>
      <c r="U195" s="27" t="s">
        <v>24</v>
      </c>
      <c r="V195" s="94">
        <v>0</v>
      </c>
      <c r="W195" s="94">
        <f t="shared" si="21"/>
        <v>0</v>
      </c>
      <c r="X195" s="94">
        <v>1.8000000000000001E-4</v>
      </c>
      <c r="Y195" s="94">
        <f t="shared" si="22"/>
        <v>1.8000000000000001E-4</v>
      </c>
      <c r="Z195" s="94">
        <v>0</v>
      </c>
      <c r="AA195" s="95">
        <f t="shared" si="23"/>
        <v>0</v>
      </c>
      <c r="AR195" s="11" t="s">
        <v>115</v>
      </c>
      <c r="AT195" s="11" t="s">
        <v>91</v>
      </c>
      <c r="AU195" s="11" t="s">
        <v>81</v>
      </c>
      <c r="AY195" s="11" t="s">
        <v>78</v>
      </c>
      <c r="BE195" s="96">
        <f t="shared" si="24"/>
        <v>0</v>
      </c>
      <c r="BF195" s="96">
        <f t="shared" si="25"/>
        <v>0</v>
      </c>
      <c r="BG195" s="96">
        <f t="shared" si="26"/>
        <v>0</v>
      </c>
      <c r="BH195" s="96">
        <f t="shared" si="27"/>
        <v>0</v>
      </c>
      <c r="BI195" s="96">
        <f t="shared" si="28"/>
        <v>0</v>
      </c>
      <c r="BJ195" s="11" t="s">
        <v>81</v>
      </c>
      <c r="BK195" s="97">
        <f t="shared" si="29"/>
        <v>0</v>
      </c>
      <c r="BL195" s="11" t="s">
        <v>88</v>
      </c>
      <c r="BM195" s="11" t="s">
        <v>316</v>
      </c>
    </row>
    <row r="196" spans="2:65" s="1" customFormat="1" ht="51" customHeight="1">
      <c r="B196" s="88"/>
      <c r="C196" s="98" t="s">
        <v>154</v>
      </c>
      <c r="D196" s="154" t="s">
        <v>402</v>
      </c>
      <c r="E196" s="155"/>
      <c r="F196" s="155"/>
      <c r="G196" s="155"/>
      <c r="H196" s="155"/>
      <c r="I196" s="156"/>
      <c r="J196" s="99" t="s">
        <v>99</v>
      </c>
      <c r="K196" s="100">
        <v>1</v>
      </c>
      <c r="L196" s="107">
        <v>0</v>
      </c>
      <c r="M196" s="107"/>
      <c r="N196" s="107">
        <f t="shared" si="20"/>
        <v>0</v>
      </c>
      <c r="O196" s="104"/>
      <c r="P196" s="104"/>
      <c r="Q196" s="104"/>
      <c r="R196" s="92"/>
      <c r="T196" s="93" t="s">
        <v>1</v>
      </c>
      <c r="U196" s="27" t="s">
        <v>24</v>
      </c>
      <c r="V196" s="94">
        <v>0</v>
      </c>
      <c r="W196" s="94">
        <f t="shared" si="21"/>
        <v>0</v>
      </c>
      <c r="X196" s="94">
        <v>5.0000000000000002E-5</v>
      </c>
      <c r="Y196" s="94">
        <f t="shared" si="22"/>
        <v>5.0000000000000002E-5</v>
      </c>
      <c r="Z196" s="94">
        <v>0</v>
      </c>
      <c r="AA196" s="95">
        <f t="shared" si="23"/>
        <v>0</v>
      </c>
      <c r="AR196" s="11" t="s">
        <v>115</v>
      </c>
      <c r="AT196" s="11" t="s">
        <v>91</v>
      </c>
      <c r="AU196" s="11" t="s">
        <v>81</v>
      </c>
      <c r="AY196" s="11" t="s">
        <v>78</v>
      </c>
      <c r="BE196" s="96">
        <f t="shared" si="24"/>
        <v>0</v>
      </c>
      <c r="BF196" s="96">
        <f t="shared" si="25"/>
        <v>0</v>
      </c>
      <c r="BG196" s="96">
        <f t="shared" si="26"/>
        <v>0</v>
      </c>
      <c r="BH196" s="96">
        <f t="shared" si="27"/>
        <v>0</v>
      </c>
      <c r="BI196" s="96">
        <f t="shared" si="28"/>
        <v>0</v>
      </c>
      <c r="BJ196" s="11" t="s">
        <v>81</v>
      </c>
      <c r="BK196" s="97">
        <f t="shared" si="29"/>
        <v>0</v>
      </c>
      <c r="BL196" s="11" t="s">
        <v>88</v>
      </c>
      <c r="BM196" s="11" t="s">
        <v>317</v>
      </c>
    </row>
    <row r="197" spans="2:65" s="1" customFormat="1" ht="51" customHeight="1">
      <c r="B197" s="88"/>
      <c r="C197" s="98" t="s">
        <v>155</v>
      </c>
      <c r="D197" s="154" t="s">
        <v>403</v>
      </c>
      <c r="E197" s="155"/>
      <c r="F197" s="155"/>
      <c r="G197" s="155"/>
      <c r="H197" s="155"/>
      <c r="I197" s="156"/>
      <c r="J197" s="99" t="s">
        <v>99</v>
      </c>
      <c r="K197" s="100">
        <v>1</v>
      </c>
      <c r="L197" s="107">
        <v>0</v>
      </c>
      <c r="M197" s="107"/>
      <c r="N197" s="107">
        <f t="shared" si="20"/>
        <v>0</v>
      </c>
      <c r="O197" s="104"/>
      <c r="P197" s="104"/>
      <c r="Q197" s="104"/>
      <c r="R197" s="92"/>
      <c r="T197" s="93" t="s">
        <v>1</v>
      </c>
      <c r="U197" s="27" t="s">
        <v>24</v>
      </c>
      <c r="V197" s="94">
        <v>0</v>
      </c>
      <c r="W197" s="94">
        <f t="shared" si="21"/>
        <v>0</v>
      </c>
      <c r="X197" s="94">
        <v>5.0000000000000002E-5</v>
      </c>
      <c r="Y197" s="94">
        <f t="shared" si="22"/>
        <v>5.0000000000000002E-5</v>
      </c>
      <c r="Z197" s="94">
        <v>0</v>
      </c>
      <c r="AA197" s="95">
        <f t="shared" si="23"/>
        <v>0</v>
      </c>
      <c r="AR197" s="11" t="s">
        <v>115</v>
      </c>
      <c r="AT197" s="11" t="s">
        <v>91</v>
      </c>
      <c r="AU197" s="11" t="s">
        <v>81</v>
      </c>
      <c r="AY197" s="11" t="s">
        <v>78</v>
      </c>
      <c r="BE197" s="96">
        <f t="shared" si="24"/>
        <v>0</v>
      </c>
      <c r="BF197" s="96">
        <f t="shared" si="25"/>
        <v>0</v>
      </c>
      <c r="BG197" s="96">
        <f t="shared" si="26"/>
        <v>0</v>
      </c>
      <c r="BH197" s="96">
        <f t="shared" si="27"/>
        <v>0</v>
      </c>
      <c r="BI197" s="96">
        <f t="shared" si="28"/>
        <v>0</v>
      </c>
      <c r="BJ197" s="11" t="s">
        <v>81</v>
      </c>
      <c r="BK197" s="97">
        <f t="shared" si="29"/>
        <v>0</v>
      </c>
      <c r="BL197" s="11" t="s">
        <v>88</v>
      </c>
      <c r="BM197" s="11" t="s">
        <v>318</v>
      </c>
    </row>
    <row r="198" spans="2:65" s="1" customFormat="1" ht="51" customHeight="1">
      <c r="B198" s="88"/>
      <c r="C198" s="98" t="s">
        <v>156</v>
      </c>
      <c r="D198" s="154" t="s">
        <v>404</v>
      </c>
      <c r="E198" s="155"/>
      <c r="F198" s="155"/>
      <c r="G198" s="155"/>
      <c r="H198" s="155"/>
      <c r="I198" s="156"/>
      <c r="J198" s="99" t="s">
        <v>99</v>
      </c>
      <c r="K198" s="100">
        <v>1</v>
      </c>
      <c r="L198" s="107">
        <v>0</v>
      </c>
      <c r="M198" s="107"/>
      <c r="N198" s="107">
        <f t="shared" si="20"/>
        <v>0</v>
      </c>
      <c r="O198" s="104"/>
      <c r="P198" s="104"/>
      <c r="Q198" s="104"/>
      <c r="R198" s="92"/>
      <c r="T198" s="93" t="s">
        <v>1</v>
      </c>
      <c r="U198" s="27" t="s">
        <v>24</v>
      </c>
      <c r="V198" s="94">
        <v>0</v>
      </c>
      <c r="W198" s="94">
        <f t="shared" si="21"/>
        <v>0</v>
      </c>
      <c r="X198" s="94">
        <v>7.9000000000000001E-4</v>
      </c>
      <c r="Y198" s="94">
        <f t="shared" si="22"/>
        <v>7.9000000000000001E-4</v>
      </c>
      <c r="Z198" s="94">
        <v>0</v>
      </c>
      <c r="AA198" s="95">
        <f t="shared" si="23"/>
        <v>0</v>
      </c>
      <c r="AR198" s="11" t="s">
        <v>115</v>
      </c>
      <c r="AT198" s="11" t="s">
        <v>91</v>
      </c>
      <c r="AU198" s="11" t="s">
        <v>81</v>
      </c>
      <c r="AY198" s="11" t="s">
        <v>78</v>
      </c>
      <c r="BE198" s="96">
        <f t="shared" si="24"/>
        <v>0</v>
      </c>
      <c r="BF198" s="96">
        <f t="shared" si="25"/>
        <v>0</v>
      </c>
      <c r="BG198" s="96">
        <f t="shared" si="26"/>
        <v>0</v>
      </c>
      <c r="BH198" s="96">
        <f t="shared" si="27"/>
        <v>0</v>
      </c>
      <c r="BI198" s="96">
        <f t="shared" si="28"/>
        <v>0</v>
      </c>
      <c r="BJ198" s="11" t="s">
        <v>81</v>
      </c>
      <c r="BK198" s="97">
        <f t="shared" si="29"/>
        <v>0</v>
      </c>
      <c r="BL198" s="11" t="s">
        <v>88</v>
      </c>
      <c r="BM198" s="11" t="s">
        <v>319</v>
      </c>
    </row>
    <row r="199" spans="2:65" s="1" customFormat="1" ht="51" customHeight="1">
      <c r="B199" s="88"/>
      <c r="C199" s="98" t="s">
        <v>157</v>
      </c>
      <c r="D199" s="154" t="s">
        <v>405</v>
      </c>
      <c r="E199" s="155"/>
      <c r="F199" s="155"/>
      <c r="G199" s="155"/>
      <c r="H199" s="155"/>
      <c r="I199" s="156"/>
      <c r="J199" s="99" t="s">
        <v>99</v>
      </c>
      <c r="K199" s="100">
        <v>1</v>
      </c>
      <c r="L199" s="107">
        <v>0</v>
      </c>
      <c r="M199" s="107"/>
      <c r="N199" s="107">
        <f t="shared" si="20"/>
        <v>0</v>
      </c>
      <c r="O199" s="104"/>
      <c r="P199" s="104"/>
      <c r="Q199" s="104"/>
      <c r="R199" s="92"/>
      <c r="T199" s="93" t="s">
        <v>1</v>
      </c>
      <c r="U199" s="27" t="s">
        <v>24</v>
      </c>
      <c r="V199" s="94">
        <v>0</v>
      </c>
      <c r="W199" s="94">
        <f t="shared" si="21"/>
        <v>0</v>
      </c>
      <c r="X199" s="94">
        <v>8.5999999999999998E-4</v>
      </c>
      <c r="Y199" s="94">
        <f t="shared" si="22"/>
        <v>8.5999999999999998E-4</v>
      </c>
      <c r="Z199" s="94">
        <v>0</v>
      </c>
      <c r="AA199" s="95">
        <f t="shared" si="23"/>
        <v>0</v>
      </c>
      <c r="AR199" s="11" t="s">
        <v>115</v>
      </c>
      <c r="AT199" s="11" t="s">
        <v>91</v>
      </c>
      <c r="AU199" s="11" t="s">
        <v>81</v>
      </c>
      <c r="AY199" s="11" t="s">
        <v>78</v>
      </c>
      <c r="BE199" s="96">
        <f t="shared" si="24"/>
        <v>0</v>
      </c>
      <c r="BF199" s="96">
        <f t="shared" si="25"/>
        <v>0</v>
      </c>
      <c r="BG199" s="96">
        <f t="shared" si="26"/>
        <v>0</v>
      </c>
      <c r="BH199" s="96">
        <f t="shared" si="27"/>
        <v>0</v>
      </c>
      <c r="BI199" s="96">
        <f t="shared" si="28"/>
        <v>0</v>
      </c>
      <c r="BJ199" s="11" t="s">
        <v>81</v>
      </c>
      <c r="BK199" s="97">
        <f t="shared" si="29"/>
        <v>0</v>
      </c>
      <c r="BL199" s="11" t="s">
        <v>88</v>
      </c>
      <c r="BM199" s="11" t="s">
        <v>320</v>
      </c>
    </row>
    <row r="200" spans="2:65" s="1" customFormat="1" ht="51" customHeight="1">
      <c r="B200" s="88"/>
      <c r="C200" s="98" t="s">
        <v>158</v>
      </c>
      <c r="D200" s="154" t="s">
        <v>406</v>
      </c>
      <c r="E200" s="155"/>
      <c r="F200" s="155"/>
      <c r="G200" s="155"/>
      <c r="H200" s="155"/>
      <c r="I200" s="156"/>
      <c r="J200" s="99" t="s">
        <v>99</v>
      </c>
      <c r="K200" s="100">
        <v>1</v>
      </c>
      <c r="L200" s="107">
        <v>0</v>
      </c>
      <c r="M200" s="107"/>
      <c r="N200" s="107">
        <f t="shared" si="20"/>
        <v>0</v>
      </c>
      <c r="O200" s="104"/>
      <c r="P200" s="104"/>
      <c r="Q200" s="104"/>
      <c r="R200" s="92"/>
      <c r="T200" s="93" t="s">
        <v>1</v>
      </c>
      <c r="U200" s="27" t="s">
        <v>24</v>
      </c>
      <c r="V200" s="94">
        <v>0</v>
      </c>
      <c r="W200" s="94">
        <f t="shared" si="21"/>
        <v>0</v>
      </c>
      <c r="X200" s="94">
        <v>1.8000000000000001E-4</v>
      </c>
      <c r="Y200" s="94">
        <f t="shared" si="22"/>
        <v>1.8000000000000001E-4</v>
      </c>
      <c r="Z200" s="94">
        <v>0</v>
      </c>
      <c r="AA200" s="95">
        <f t="shared" si="23"/>
        <v>0</v>
      </c>
      <c r="AR200" s="11" t="s">
        <v>115</v>
      </c>
      <c r="AT200" s="11" t="s">
        <v>91</v>
      </c>
      <c r="AU200" s="11" t="s">
        <v>81</v>
      </c>
      <c r="AY200" s="11" t="s">
        <v>78</v>
      </c>
      <c r="BE200" s="96">
        <f t="shared" si="24"/>
        <v>0</v>
      </c>
      <c r="BF200" s="96">
        <f t="shared" si="25"/>
        <v>0</v>
      </c>
      <c r="BG200" s="96">
        <f t="shared" si="26"/>
        <v>0</v>
      </c>
      <c r="BH200" s="96">
        <f t="shared" si="27"/>
        <v>0</v>
      </c>
      <c r="BI200" s="96">
        <f t="shared" si="28"/>
        <v>0</v>
      </c>
      <c r="BJ200" s="11" t="s">
        <v>81</v>
      </c>
      <c r="BK200" s="97">
        <f t="shared" si="29"/>
        <v>0</v>
      </c>
      <c r="BL200" s="11" t="s">
        <v>88</v>
      </c>
      <c r="BM200" s="11" t="s">
        <v>321</v>
      </c>
    </row>
    <row r="201" spans="2:65" s="1" customFormat="1" ht="51" customHeight="1">
      <c r="B201" s="88"/>
      <c r="C201" s="98" t="s">
        <v>159</v>
      </c>
      <c r="D201" s="154" t="s">
        <v>407</v>
      </c>
      <c r="E201" s="155"/>
      <c r="F201" s="155"/>
      <c r="G201" s="155"/>
      <c r="H201" s="155"/>
      <c r="I201" s="156"/>
      <c r="J201" s="99" t="s">
        <v>99</v>
      </c>
      <c r="K201" s="100">
        <v>1</v>
      </c>
      <c r="L201" s="107">
        <v>0</v>
      </c>
      <c r="M201" s="107"/>
      <c r="N201" s="107">
        <f t="shared" si="20"/>
        <v>0</v>
      </c>
      <c r="O201" s="104"/>
      <c r="P201" s="104"/>
      <c r="Q201" s="104"/>
      <c r="R201" s="92"/>
      <c r="T201" s="93" t="s">
        <v>1</v>
      </c>
      <c r="U201" s="27" t="s">
        <v>24</v>
      </c>
      <c r="V201" s="94">
        <v>0</v>
      </c>
      <c r="W201" s="94">
        <f t="shared" si="21"/>
        <v>0</v>
      </c>
      <c r="X201" s="94">
        <v>2.1000000000000001E-4</v>
      </c>
      <c r="Y201" s="94">
        <f t="shared" si="22"/>
        <v>2.1000000000000001E-4</v>
      </c>
      <c r="Z201" s="94">
        <v>0</v>
      </c>
      <c r="AA201" s="95">
        <f t="shared" si="23"/>
        <v>0</v>
      </c>
      <c r="AR201" s="11" t="s">
        <v>115</v>
      </c>
      <c r="AT201" s="11" t="s">
        <v>91</v>
      </c>
      <c r="AU201" s="11" t="s">
        <v>81</v>
      </c>
      <c r="AY201" s="11" t="s">
        <v>78</v>
      </c>
      <c r="BE201" s="96">
        <f t="shared" si="24"/>
        <v>0</v>
      </c>
      <c r="BF201" s="96">
        <f t="shared" si="25"/>
        <v>0</v>
      </c>
      <c r="BG201" s="96">
        <f t="shared" si="26"/>
        <v>0</v>
      </c>
      <c r="BH201" s="96">
        <f t="shared" si="27"/>
        <v>0</v>
      </c>
      <c r="BI201" s="96">
        <f t="shared" si="28"/>
        <v>0</v>
      </c>
      <c r="BJ201" s="11" t="s">
        <v>81</v>
      </c>
      <c r="BK201" s="97">
        <f t="shared" si="29"/>
        <v>0</v>
      </c>
      <c r="BL201" s="11" t="s">
        <v>88</v>
      </c>
      <c r="BM201" s="11" t="s">
        <v>322</v>
      </c>
    </row>
    <row r="202" spans="2:65" s="1" customFormat="1" ht="63.75" customHeight="1">
      <c r="B202" s="88"/>
      <c r="C202" s="98" t="s">
        <v>160</v>
      </c>
      <c r="D202" s="154" t="s">
        <v>408</v>
      </c>
      <c r="E202" s="155"/>
      <c r="F202" s="155"/>
      <c r="G202" s="155"/>
      <c r="H202" s="155"/>
      <c r="I202" s="156"/>
      <c r="J202" s="99" t="s">
        <v>99</v>
      </c>
      <c r="K202" s="100">
        <v>1</v>
      </c>
      <c r="L202" s="107">
        <v>0</v>
      </c>
      <c r="M202" s="107"/>
      <c r="N202" s="107">
        <f t="shared" si="20"/>
        <v>0</v>
      </c>
      <c r="O202" s="104"/>
      <c r="P202" s="104"/>
      <c r="Q202" s="104"/>
      <c r="R202" s="92"/>
      <c r="T202" s="93" t="s">
        <v>1</v>
      </c>
      <c r="U202" s="27" t="s">
        <v>24</v>
      </c>
      <c r="V202" s="94">
        <v>0</v>
      </c>
      <c r="W202" s="94">
        <f t="shared" si="21"/>
        <v>0</v>
      </c>
      <c r="X202" s="94">
        <v>2.9999999999999997E-4</v>
      </c>
      <c r="Y202" s="94">
        <f t="shared" si="22"/>
        <v>2.9999999999999997E-4</v>
      </c>
      <c r="Z202" s="94">
        <v>0</v>
      </c>
      <c r="AA202" s="95">
        <f t="shared" si="23"/>
        <v>0</v>
      </c>
      <c r="AR202" s="11" t="s">
        <v>115</v>
      </c>
      <c r="AT202" s="11" t="s">
        <v>91</v>
      </c>
      <c r="AU202" s="11" t="s">
        <v>81</v>
      </c>
      <c r="AY202" s="11" t="s">
        <v>78</v>
      </c>
      <c r="BE202" s="96">
        <f t="shared" si="24"/>
        <v>0</v>
      </c>
      <c r="BF202" s="96">
        <f t="shared" si="25"/>
        <v>0</v>
      </c>
      <c r="BG202" s="96">
        <f t="shared" si="26"/>
        <v>0</v>
      </c>
      <c r="BH202" s="96">
        <f t="shared" si="27"/>
        <v>0</v>
      </c>
      <c r="BI202" s="96">
        <f t="shared" si="28"/>
        <v>0</v>
      </c>
      <c r="BJ202" s="11" t="s">
        <v>81</v>
      </c>
      <c r="BK202" s="97">
        <f t="shared" si="29"/>
        <v>0</v>
      </c>
      <c r="BL202" s="11" t="s">
        <v>88</v>
      </c>
      <c r="BM202" s="11" t="s">
        <v>323</v>
      </c>
    </row>
    <row r="203" spans="2:65" s="1" customFormat="1" ht="63.75" customHeight="1">
      <c r="B203" s="88"/>
      <c r="C203" s="98" t="s">
        <v>161</v>
      </c>
      <c r="D203" s="154" t="s">
        <v>409</v>
      </c>
      <c r="E203" s="155"/>
      <c r="F203" s="155"/>
      <c r="G203" s="155"/>
      <c r="H203" s="155"/>
      <c r="I203" s="156"/>
      <c r="J203" s="99" t="s">
        <v>99</v>
      </c>
      <c r="K203" s="100">
        <v>1</v>
      </c>
      <c r="L203" s="107">
        <v>0</v>
      </c>
      <c r="M203" s="107"/>
      <c r="N203" s="107">
        <f t="shared" si="20"/>
        <v>0</v>
      </c>
      <c r="O203" s="104"/>
      <c r="P203" s="104"/>
      <c r="Q203" s="104"/>
      <c r="R203" s="92"/>
      <c r="T203" s="93" t="s">
        <v>1</v>
      </c>
      <c r="U203" s="27" t="s">
        <v>24</v>
      </c>
      <c r="V203" s="94">
        <v>0</v>
      </c>
      <c r="W203" s="94">
        <f t="shared" si="21"/>
        <v>0</v>
      </c>
      <c r="X203" s="94">
        <v>3.6000000000000002E-4</v>
      </c>
      <c r="Y203" s="94">
        <f t="shared" si="22"/>
        <v>3.6000000000000002E-4</v>
      </c>
      <c r="Z203" s="94">
        <v>0</v>
      </c>
      <c r="AA203" s="95">
        <f t="shared" si="23"/>
        <v>0</v>
      </c>
      <c r="AR203" s="11" t="s">
        <v>115</v>
      </c>
      <c r="AT203" s="11" t="s">
        <v>91</v>
      </c>
      <c r="AU203" s="11" t="s">
        <v>81</v>
      </c>
      <c r="AY203" s="11" t="s">
        <v>78</v>
      </c>
      <c r="BE203" s="96">
        <f t="shared" si="24"/>
        <v>0</v>
      </c>
      <c r="BF203" s="96">
        <f t="shared" si="25"/>
        <v>0</v>
      </c>
      <c r="BG203" s="96">
        <f t="shared" si="26"/>
        <v>0</v>
      </c>
      <c r="BH203" s="96">
        <f t="shared" si="27"/>
        <v>0</v>
      </c>
      <c r="BI203" s="96">
        <f t="shared" si="28"/>
        <v>0</v>
      </c>
      <c r="BJ203" s="11" t="s">
        <v>81</v>
      </c>
      <c r="BK203" s="97">
        <f t="shared" si="29"/>
        <v>0</v>
      </c>
      <c r="BL203" s="11" t="s">
        <v>88</v>
      </c>
      <c r="BM203" s="11" t="s">
        <v>324</v>
      </c>
    </row>
    <row r="204" spans="2:65" s="1" customFormat="1" ht="51" customHeight="1">
      <c r="B204" s="88"/>
      <c r="C204" s="98" t="s">
        <v>162</v>
      </c>
      <c r="D204" s="154" t="s">
        <v>410</v>
      </c>
      <c r="E204" s="155"/>
      <c r="F204" s="155"/>
      <c r="G204" s="155"/>
      <c r="H204" s="155"/>
      <c r="I204" s="156"/>
      <c r="J204" s="99" t="s">
        <v>99</v>
      </c>
      <c r="K204" s="100">
        <v>1</v>
      </c>
      <c r="L204" s="107">
        <v>0</v>
      </c>
      <c r="M204" s="107"/>
      <c r="N204" s="107">
        <f t="shared" si="20"/>
        <v>0</v>
      </c>
      <c r="O204" s="104"/>
      <c r="P204" s="104"/>
      <c r="Q204" s="104"/>
      <c r="R204" s="92"/>
      <c r="T204" s="93" t="s">
        <v>1</v>
      </c>
      <c r="U204" s="27" t="s">
        <v>24</v>
      </c>
      <c r="V204" s="94">
        <v>0</v>
      </c>
      <c r="W204" s="94">
        <f t="shared" si="21"/>
        <v>0</v>
      </c>
      <c r="X204" s="94">
        <v>2.5999999999999998E-4</v>
      </c>
      <c r="Y204" s="94">
        <f t="shared" si="22"/>
        <v>2.5999999999999998E-4</v>
      </c>
      <c r="Z204" s="94">
        <v>0</v>
      </c>
      <c r="AA204" s="95">
        <f t="shared" si="23"/>
        <v>0</v>
      </c>
      <c r="AR204" s="11" t="s">
        <v>115</v>
      </c>
      <c r="AT204" s="11" t="s">
        <v>91</v>
      </c>
      <c r="AU204" s="11" t="s">
        <v>81</v>
      </c>
      <c r="AY204" s="11" t="s">
        <v>78</v>
      </c>
      <c r="BE204" s="96">
        <f t="shared" si="24"/>
        <v>0</v>
      </c>
      <c r="BF204" s="96">
        <f t="shared" si="25"/>
        <v>0</v>
      </c>
      <c r="BG204" s="96">
        <f t="shared" si="26"/>
        <v>0</v>
      </c>
      <c r="BH204" s="96">
        <f t="shared" si="27"/>
        <v>0</v>
      </c>
      <c r="BI204" s="96">
        <f t="shared" si="28"/>
        <v>0</v>
      </c>
      <c r="BJ204" s="11" t="s">
        <v>81</v>
      </c>
      <c r="BK204" s="97">
        <f t="shared" si="29"/>
        <v>0</v>
      </c>
      <c r="BL204" s="11" t="s">
        <v>88</v>
      </c>
      <c r="BM204" s="11" t="s">
        <v>325</v>
      </c>
    </row>
    <row r="205" spans="2:65" s="1" customFormat="1" ht="51" customHeight="1">
      <c r="B205" s="88"/>
      <c r="C205" s="98" t="s">
        <v>163</v>
      </c>
      <c r="D205" s="154" t="s">
        <v>411</v>
      </c>
      <c r="E205" s="155"/>
      <c r="F205" s="155"/>
      <c r="G205" s="155"/>
      <c r="H205" s="155"/>
      <c r="I205" s="156"/>
      <c r="J205" s="99" t="s">
        <v>99</v>
      </c>
      <c r="K205" s="100">
        <v>1</v>
      </c>
      <c r="L205" s="107">
        <v>0</v>
      </c>
      <c r="M205" s="107"/>
      <c r="N205" s="107">
        <f t="shared" si="20"/>
        <v>0</v>
      </c>
      <c r="O205" s="104"/>
      <c r="P205" s="104"/>
      <c r="Q205" s="104"/>
      <c r="R205" s="92"/>
      <c r="T205" s="93" t="s">
        <v>1</v>
      </c>
      <c r="U205" s="27" t="s">
        <v>24</v>
      </c>
      <c r="V205" s="94">
        <v>0</v>
      </c>
      <c r="W205" s="94">
        <f t="shared" si="21"/>
        <v>0</v>
      </c>
      <c r="X205" s="94">
        <v>2.9999999999999997E-4</v>
      </c>
      <c r="Y205" s="94">
        <f t="shared" si="22"/>
        <v>2.9999999999999997E-4</v>
      </c>
      <c r="Z205" s="94">
        <v>0</v>
      </c>
      <c r="AA205" s="95">
        <f t="shared" si="23"/>
        <v>0</v>
      </c>
      <c r="AR205" s="11" t="s">
        <v>115</v>
      </c>
      <c r="AT205" s="11" t="s">
        <v>91</v>
      </c>
      <c r="AU205" s="11" t="s">
        <v>81</v>
      </c>
      <c r="AY205" s="11" t="s">
        <v>78</v>
      </c>
      <c r="BE205" s="96">
        <f t="shared" si="24"/>
        <v>0</v>
      </c>
      <c r="BF205" s="96">
        <f t="shared" si="25"/>
        <v>0</v>
      </c>
      <c r="BG205" s="96">
        <f t="shared" si="26"/>
        <v>0</v>
      </c>
      <c r="BH205" s="96">
        <f t="shared" si="27"/>
        <v>0</v>
      </c>
      <c r="BI205" s="96">
        <f t="shared" si="28"/>
        <v>0</v>
      </c>
      <c r="BJ205" s="11" t="s">
        <v>81</v>
      </c>
      <c r="BK205" s="97">
        <f t="shared" si="29"/>
        <v>0</v>
      </c>
      <c r="BL205" s="11" t="s">
        <v>88</v>
      </c>
      <c r="BM205" s="11" t="s">
        <v>326</v>
      </c>
    </row>
    <row r="206" spans="2:65" s="1" customFormat="1" ht="51" customHeight="1">
      <c r="B206" s="88"/>
      <c r="C206" s="98" t="s">
        <v>164</v>
      </c>
      <c r="D206" s="154" t="s">
        <v>412</v>
      </c>
      <c r="E206" s="155"/>
      <c r="F206" s="155"/>
      <c r="G206" s="155"/>
      <c r="H206" s="155"/>
      <c r="I206" s="156"/>
      <c r="J206" s="99" t="s">
        <v>99</v>
      </c>
      <c r="K206" s="100">
        <v>1</v>
      </c>
      <c r="L206" s="107">
        <v>0</v>
      </c>
      <c r="M206" s="107"/>
      <c r="N206" s="107">
        <f t="shared" si="20"/>
        <v>0</v>
      </c>
      <c r="O206" s="104"/>
      <c r="P206" s="104"/>
      <c r="Q206" s="104"/>
      <c r="R206" s="92"/>
      <c r="T206" s="93" t="s">
        <v>1</v>
      </c>
      <c r="U206" s="27" t="s">
        <v>24</v>
      </c>
      <c r="V206" s="94">
        <v>0</v>
      </c>
      <c r="W206" s="94">
        <f t="shared" si="21"/>
        <v>0</v>
      </c>
      <c r="X206" s="94">
        <v>1.2E-4</v>
      </c>
      <c r="Y206" s="94">
        <f t="shared" si="22"/>
        <v>1.2E-4</v>
      </c>
      <c r="Z206" s="94">
        <v>0</v>
      </c>
      <c r="AA206" s="95">
        <f t="shared" si="23"/>
        <v>0</v>
      </c>
      <c r="AR206" s="11" t="s">
        <v>115</v>
      </c>
      <c r="AT206" s="11" t="s">
        <v>91</v>
      </c>
      <c r="AU206" s="11" t="s">
        <v>81</v>
      </c>
      <c r="AY206" s="11" t="s">
        <v>78</v>
      </c>
      <c r="BE206" s="96">
        <f t="shared" si="24"/>
        <v>0</v>
      </c>
      <c r="BF206" s="96">
        <f t="shared" si="25"/>
        <v>0</v>
      </c>
      <c r="BG206" s="96">
        <f t="shared" si="26"/>
        <v>0</v>
      </c>
      <c r="BH206" s="96">
        <f t="shared" si="27"/>
        <v>0</v>
      </c>
      <c r="BI206" s="96">
        <f t="shared" si="28"/>
        <v>0</v>
      </c>
      <c r="BJ206" s="11" t="s">
        <v>81</v>
      </c>
      <c r="BK206" s="97">
        <f t="shared" si="29"/>
        <v>0</v>
      </c>
      <c r="BL206" s="11" t="s">
        <v>88</v>
      </c>
      <c r="BM206" s="11" t="s">
        <v>327</v>
      </c>
    </row>
    <row r="207" spans="2:65" s="1" customFormat="1" ht="51" customHeight="1">
      <c r="B207" s="88"/>
      <c r="C207" s="98" t="s">
        <v>165</v>
      </c>
      <c r="D207" s="154" t="s">
        <v>413</v>
      </c>
      <c r="E207" s="155"/>
      <c r="F207" s="155"/>
      <c r="G207" s="155"/>
      <c r="H207" s="155"/>
      <c r="I207" s="156"/>
      <c r="J207" s="99" t="s">
        <v>99</v>
      </c>
      <c r="K207" s="100">
        <v>1</v>
      </c>
      <c r="L207" s="107">
        <v>0</v>
      </c>
      <c r="M207" s="107"/>
      <c r="N207" s="107">
        <f t="shared" si="20"/>
        <v>0</v>
      </c>
      <c r="O207" s="104"/>
      <c r="P207" s="104"/>
      <c r="Q207" s="104"/>
      <c r="R207" s="92"/>
      <c r="T207" s="93" t="s">
        <v>1</v>
      </c>
      <c r="U207" s="27" t="s">
        <v>24</v>
      </c>
      <c r="V207" s="94">
        <v>0</v>
      </c>
      <c r="W207" s="94">
        <f t="shared" si="21"/>
        <v>0</v>
      </c>
      <c r="X207" s="94">
        <v>1.4999999999999999E-4</v>
      </c>
      <c r="Y207" s="94">
        <f t="shared" si="22"/>
        <v>1.4999999999999999E-4</v>
      </c>
      <c r="Z207" s="94">
        <v>0</v>
      </c>
      <c r="AA207" s="95">
        <f t="shared" si="23"/>
        <v>0</v>
      </c>
      <c r="AR207" s="11" t="s">
        <v>115</v>
      </c>
      <c r="AT207" s="11" t="s">
        <v>91</v>
      </c>
      <c r="AU207" s="11" t="s">
        <v>81</v>
      </c>
      <c r="AY207" s="11" t="s">
        <v>78</v>
      </c>
      <c r="BE207" s="96">
        <f t="shared" si="24"/>
        <v>0</v>
      </c>
      <c r="BF207" s="96">
        <f t="shared" si="25"/>
        <v>0</v>
      </c>
      <c r="BG207" s="96">
        <f t="shared" si="26"/>
        <v>0</v>
      </c>
      <c r="BH207" s="96">
        <f t="shared" si="27"/>
        <v>0</v>
      </c>
      <c r="BI207" s="96">
        <f t="shared" si="28"/>
        <v>0</v>
      </c>
      <c r="BJ207" s="11" t="s">
        <v>81</v>
      </c>
      <c r="BK207" s="97">
        <f t="shared" si="29"/>
        <v>0</v>
      </c>
      <c r="BL207" s="11" t="s">
        <v>88</v>
      </c>
      <c r="BM207" s="11" t="s">
        <v>328</v>
      </c>
    </row>
    <row r="208" spans="2:65" s="1" customFormat="1" ht="51" customHeight="1">
      <c r="B208" s="88"/>
      <c r="C208" s="98" t="s">
        <v>166</v>
      </c>
      <c r="D208" s="154" t="s">
        <v>414</v>
      </c>
      <c r="E208" s="155"/>
      <c r="F208" s="155"/>
      <c r="G208" s="155"/>
      <c r="H208" s="155"/>
      <c r="I208" s="156"/>
      <c r="J208" s="99" t="s">
        <v>99</v>
      </c>
      <c r="K208" s="100">
        <v>1</v>
      </c>
      <c r="L208" s="107">
        <v>0</v>
      </c>
      <c r="M208" s="107"/>
      <c r="N208" s="107">
        <f t="shared" si="20"/>
        <v>0</v>
      </c>
      <c r="O208" s="104"/>
      <c r="P208" s="104"/>
      <c r="Q208" s="104"/>
      <c r="R208" s="92"/>
      <c r="T208" s="93" t="s">
        <v>1</v>
      </c>
      <c r="U208" s="27" t="s">
        <v>24</v>
      </c>
      <c r="V208" s="94">
        <v>0</v>
      </c>
      <c r="W208" s="94">
        <f t="shared" si="21"/>
        <v>0</v>
      </c>
      <c r="X208" s="94">
        <v>1E-4</v>
      </c>
      <c r="Y208" s="94">
        <f t="shared" si="22"/>
        <v>1E-4</v>
      </c>
      <c r="Z208" s="94">
        <v>0</v>
      </c>
      <c r="AA208" s="95">
        <f t="shared" si="23"/>
        <v>0</v>
      </c>
      <c r="AR208" s="11" t="s">
        <v>115</v>
      </c>
      <c r="AT208" s="11" t="s">
        <v>91</v>
      </c>
      <c r="AU208" s="11" t="s">
        <v>81</v>
      </c>
      <c r="AY208" s="11" t="s">
        <v>78</v>
      </c>
      <c r="BE208" s="96">
        <f t="shared" si="24"/>
        <v>0</v>
      </c>
      <c r="BF208" s="96">
        <f t="shared" si="25"/>
        <v>0</v>
      </c>
      <c r="BG208" s="96">
        <f t="shared" si="26"/>
        <v>0</v>
      </c>
      <c r="BH208" s="96">
        <f t="shared" si="27"/>
        <v>0</v>
      </c>
      <c r="BI208" s="96">
        <f t="shared" si="28"/>
        <v>0</v>
      </c>
      <c r="BJ208" s="11" t="s">
        <v>81</v>
      </c>
      <c r="BK208" s="97">
        <f t="shared" si="29"/>
        <v>0</v>
      </c>
      <c r="BL208" s="11" t="s">
        <v>88</v>
      </c>
      <c r="BM208" s="11" t="s">
        <v>329</v>
      </c>
    </row>
    <row r="209" spans="2:65" s="1" customFormat="1" ht="51" customHeight="1">
      <c r="B209" s="88"/>
      <c r="C209" s="98" t="s">
        <v>167</v>
      </c>
      <c r="D209" s="154" t="s">
        <v>415</v>
      </c>
      <c r="E209" s="155"/>
      <c r="F209" s="155"/>
      <c r="G209" s="155"/>
      <c r="H209" s="155"/>
      <c r="I209" s="156"/>
      <c r="J209" s="99" t="s">
        <v>99</v>
      </c>
      <c r="K209" s="100">
        <v>1</v>
      </c>
      <c r="L209" s="107">
        <v>0</v>
      </c>
      <c r="M209" s="107"/>
      <c r="N209" s="107">
        <f t="shared" si="20"/>
        <v>0</v>
      </c>
      <c r="O209" s="104"/>
      <c r="P209" s="104"/>
      <c r="Q209" s="104"/>
      <c r="R209" s="92"/>
      <c r="T209" s="93" t="s">
        <v>1</v>
      </c>
      <c r="U209" s="27" t="s">
        <v>24</v>
      </c>
      <c r="V209" s="94">
        <v>0</v>
      </c>
      <c r="W209" s="94">
        <f t="shared" si="21"/>
        <v>0</v>
      </c>
      <c r="X209" s="94">
        <v>1.1E-4</v>
      </c>
      <c r="Y209" s="94">
        <f t="shared" si="22"/>
        <v>1.1E-4</v>
      </c>
      <c r="Z209" s="94">
        <v>0</v>
      </c>
      <c r="AA209" s="95">
        <f t="shared" si="23"/>
        <v>0</v>
      </c>
      <c r="AR209" s="11" t="s">
        <v>115</v>
      </c>
      <c r="AT209" s="11" t="s">
        <v>91</v>
      </c>
      <c r="AU209" s="11" t="s">
        <v>81</v>
      </c>
      <c r="AY209" s="11" t="s">
        <v>78</v>
      </c>
      <c r="BE209" s="96">
        <f t="shared" si="24"/>
        <v>0</v>
      </c>
      <c r="BF209" s="96">
        <f t="shared" si="25"/>
        <v>0</v>
      </c>
      <c r="BG209" s="96">
        <f t="shared" si="26"/>
        <v>0</v>
      </c>
      <c r="BH209" s="96">
        <f t="shared" si="27"/>
        <v>0</v>
      </c>
      <c r="BI209" s="96">
        <f t="shared" si="28"/>
        <v>0</v>
      </c>
      <c r="BJ209" s="11" t="s">
        <v>81</v>
      </c>
      <c r="BK209" s="97">
        <f t="shared" si="29"/>
        <v>0</v>
      </c>
      <c r="BL209" s="11" t="s">
        <v>88</v>
      </c>
      <c r="BM209" s="11" t="s">
        <v>330</v>
      </c>
    </row>
    <row r="210" spans="2:65" s="1" customFormat="1" ht="51" customHeight="1">
      <c r="B210" s="88"/>
      <c r="C210" s="98" t="s">
        <v>168</v>
      </c>
      <c r="D210" s="154" t="s">
        <v>416</v>
      </c>
      <c r="E210" s="155"/>
      <c r="F210" s="155"/>
      <c r="G210" s="155"/>
      <c r="H210" s="155"/>
      <c r="I210" s="156"/>
      <c r="J210" s="99" t="s">
        <v>99</v>
      </c>
      <c r="K210" s="100">
        <v>1</v>
      </c>
      <c r="L210" s="107">
        <v>0</v>
      </c>
      <c r="M210" s="107"/>
      <c r="N210" s="107">
        <f t="shared" si="20"/>
        <v>0</v>
      </c>
      <c r="O210" s="104"/>
      <c r="P210" s="104"/>
      <c r="Q210" s="104"/>
      <c r="R210" s="92"/>
      <c r="T210" s="93" t="s">
        <v>1</v>
      </c>
      <c r="U210" s="27" t="s">
        <v>24</v>
      </c>
      <c r="V210" s="94">
        <v>0</v>
      </c>
      <c r="W210" s="94">
        <f t="shared" si="21"/>
        <v>0</v>
      </c>
      <c r="X210" s="94">
        <v>1.7000000000000001E-4</v>
      </c>
      <c r="Y210" s="94">
        <f t="shared" si="22"/>
        <v>1.7000000000000001E-4</v>
      </c>
      <c r="Z210" s="94">
        <v>0</v>
      </c>
      <c r="AA210" s="95">
        <f t="shared" si="23"/>
        <v>0</v>
      </c>
      <c r="AR210" s="11" t="s">
        <v>115</v>
      </c>
      <c r="AT210" s="11" t="s">
        <v>91</v>
      </c>
      <c r="AU210" s="11" t="s">
        <v>81</v>
      </c>
      <c r="AY210" s="11" t="s">
        <v>78</v>
      </c>
      <c r="BE210" s="96">
        <f t="shared" si="24"/>
        <v>0</v>
      </c>
      <c r="BF210" s="96">
        <f t="shared" si="25"/>
        <v>0</v>
      </c>
      <c r="BG210" s="96">
        <f t="shared" si="26"/>
        <v>0</v>
      </c>
      <c r="BH210" s="96">
        <f t="shared" si="27"/>
        <v>0</v>
      </c>
      <c r="BI210" s="96">
        <f t="shared" si="28"/>
        <v>0</v>
      </c>
      <c r="BJ210" s="11" t="s">
        <v>81</v>
      </c>
      <c r="BK210" s="97">
        <f t="shared" si="29"/>
        <v>0</v>
      </c>
      <c r="BL210" s="11" t="s">
        <v>88</v>
      </c>
      <c r="BM210" s="11" t="s">
        <v>331</v>
      </c>
    </row>
    <row r="211" spans="2:65" s="1" customFormat="1" ht="51" customHeight="1">
      <c r="B211" s="88"/>
      <c r="C211" s="98" t="s">
        <v>169</v>
      </c>
      <c r="D211" s="154" t="s">
        <v>417</v>
      </c>
      <c r="E211" s="155"/>
      <c r="F211" s="155"/>
      <c r="G211" s="155"/>
      <c r="H211" s="155"/>
      <c r="I211" s="156"/>
      <c r="J211" s="99" t="s">
        <v>99</v>
      </c>
      <c r="K211" s="100">
        <v>1</v>
      </c>
      <c r="L211" s="107">
        <v>0</v>
      </c>
      <c r="M211" s="107"/>
      <c r="N211" s="107">
        <f t="shared" si="20"/>
        <v>0</v>
      </c>
      <c r="O211" s="104"/>
      <c r="P211" s="104"/>
      <c r="Q211" s="104"/>
      <c r="R211" s="92"/>
      <c r="T211" s="93" t="s">
        <v>1</v>
      </c>
      <c r="U211" s="27" t="s">
        <v>24</v>
      </c>
      <c r="V211" s="94">
        <v>0</v>
      </c>
      <c r="W211" s="94">
        <f t="shared" si="21"/>
        <v>0</v>
      </c>
      <c r="X211" s="94">
        <v>1.7000000000000001E-4</v>
      </c>
      <c r="Y211" s="94">
        <f t="shared" si="22"/>
        <v>1.7000000000000001E-4</v>
      </c>
      <c r="Z211" s="94">
        <v>0</v>
      </c>
      <c r="AA211" s="95">
        <f t="shared" si="23"/>
        <v>0</v>
      </c>
      <c r="AR211" s="11" t="s">
        <v>115</v>
      </c>
      <c r="AT211" s="11" t="s">
        <v>91</v>
      </c>
      <c r="AU211" s="11" t="s">
        <v>81</v>
      </c>
      <c r="AY211" s="11" t="s">
        <v>78</v>
      </c>
      <c r="BE211" s="96">
        <f t="shared" si="24"/>
        <v>0</v>
      </c>
      <c r="BF211" s="96">
        <f t="shared" si="25"/>
        <v>0</v>
      </c>
      <c r="BG211" s="96">
        <f t="shared" si="26"/>
        <v>0</v>
      </c>
      <c r="BH211" s="96">
        <f t="shared" si="27"/>
        <v>0</v>
      </c>
      <c r="BI211" s="96">
        <f t="shared" si="28"/>
        <v>0</v>
      </c>
      <c r="BJ211" s="11" t="s">
        <v>81</v>
      </c>
      <c r="BK211" s="97">
        <f t="shared" si="29"/>
        <v>0</v>
      </c>
      <c r="BL211" s="11" t="s">
        <v>88</v>
      </c>
      <c r="BM211" s="11" t="s">
        <v>332</v>
      </c>
    </row>
    <row r="212" spans="2:65" s="1" customFormat="1" ht="51" customHeight="1">
      <c r="B212" s="88"/>
      <c r="C212" s="98" t="s">
        <v>170</v>
      </c>
      <c r="D212" s="154" t="s">
        <v>418</v>
      </c>
      <c r="E212" s="155"/>
      <c r="F212" s="155"/>
      <c r="G212" s="155"/>
      <c r="H212" s="155"/>
      <c r="I212" s="156"/>
      <c r="J212" s="99" t="s">
        <v>99</v>
      </c>
      <c r="K212" s="100">
        <v>2</v>
      </c>
      <c r="L212" s="107">
        <v>0</v>
      </c>
      <c r="M212" s="107"/>
      <c r="N212" s="107">
        <f t="shared" si="20"/>
        <v>0</v>
      </c>
      <c r="O212" s="104"/>
      <c r="P212" s="104"/>
      <c r="Q212" s="104"/>
      <c r="R212" s="92"/>
      <c r="T212" s="93" t="s">
        <v>1</v>
      </c>
      <c r="U212" s="27" t="s">
        <v>24</v>
      </c>
      <c r="V212" s="94">
        <v>0</v>
      </c>
      <c r="W212" s="94">
        <f t="shared" si="21"/>
        <v>0</v>
      </c>
      <c r="X212" s="94">
        <v>6.9999999999999994E-5</v>
      </c>
      <c r="Y212" s="94">
        <f t="shared" si="22"/>
        <v>1.3999999999999999E-4</v>
      </c>
      <c r="Z212" s="94">
        <v>0</v>
      </c>
      <c r="AA212" s="95">
        <f t="shared" si="23"/>
        <v>0</v>
      </c>
      <c r="AR212" s="11" t="s">
        <v>115</v>
      </c>
      <c r="AT212" s="11" t="s">
        <v>91</v>
      </c>
      <c r="AU212" s="11" t="s">
        <v>81</v>
      </c>
      <c r="AY212" s="11" t="s">
        <v>78</v>
      </c>
      <c r="BE212" s="96">
        <f t="shared" si="24"/>
        <v>0</v>
      </c>
      <c r="BF212" s="96">
        <f t="shared" si="25"/>
        <v>0</v>
      </c>
      <c r="BG212" s="96">
        <f t="shared" si="26"/>
        <v>0</v>
      </c>
      <c r="BH212" s="96">
        <f t="shared" si="27"/>
        <v>0</v>
      </c>
      <c r="BI212" s="96">
        <f t="shared" si="28"/>
        <v>0</v>
      </c>
      <c r="BJ212" s="11" t="s">
        <v>81</v>
      </c>
      <c r="BK212" s="97">
        <f t="shared" si="29"/>
        <v>0</v>
      </c>
      <c r="BL212" s="11" t="s">
        <v>88</v>
      </c>
      <c r="BM212" s="11" t="s">
        <v>333</v>
      </c>
    </row>
    <row r="213" spans="2:65" s="1" customFormat="1" ht="51" customHeight="1">
      <c r="B213" s="88"/>
      <c r="C213" s="98" t="s">
        <v>171</v>
      </c>
      <c r="D213" s="154" t="s">
        <v>419</v>
      </c>
      <c r="E213" s="155"/>
      <c r="F213" s="155"/>
      <c r="G213" s="155"/>
      <c r="H213" s="155"/>
      <c r="I213" s="156"/>
      <c r="J213" s="99" t="s">
        <v>99</v>
      </c>
      <c r="K213" s="100">
        <v>2</v>
      </c>
      <c r="L213" s="107">
        <v>0</v>
      </c>
      <c r="M213" s="107"/>
      <c r="N213" s="107">
        <f t="shared" si="20"/>
        <v>0</v>
      </c>
      <c r="O213" s="104"/>
      <c r="P213" s="104"/>
      <c r="Q213" s="104"/>
      <c r="R213" s="92"/>
      <c r="T213" s="93" t="s">
        <v>1</v>
      </c>
      <c r="U213" s="27" t="s">
        <v>24</v>
      </c>
      <c r="V213" s="94">
        <v>0</v>
      </c>
      <c r="W213" s="94">
        <f t="shared" si="21"/>
        <v>0</v>
      </c>
      <c r="X213" s="94">
        <v>6.9999999999999994E-5</v>
      </c>
      <c r="Y213" s="94">
        <f t="shared" si="22"/>
        <v>1.3999999999999999E-4</v>
      </c>
      <c r="Z213" s="94">
        <v>0</v>
      </c>
      <c r="AA213" s="95">
        <f t="shared" si="23"/>
        <v>0</v>
      </c>
      <c r="AR213" s="11" t="s">
        <v>115</v>
      </c>
      <c r="AT213" s="11" t="s">
        <v>91</v>
      </c>
      <c r="AU213" s="11" t="s">
        <v>81</v>
      </c>
      <c r="AY213" s="11" t="s">
        <v>78</v>
      </c>
      <c r="BE213" s="96">
        <f t="shared" si="24"/>
        <v>0</v>
      </c>
      <c r="BF213" s="96">
        <f t="shared" si="25"/>
        <v>0</v>
      </c>
      <c r="BG213" s="96">
        <f t="shared" si="26"/>
        <v>0</v>
      </c>
      <c r="BH213" s="96">
        <f t="shared" si="27"/>
        <v>0</v>
      </c>
      <c r="BI213" s="96">
        <f t="shared" si="28"/>
        <v>0</v>
      </c>
      <c r="BJ213" s="11" t="s">
        <v>81</v>
      </c>
      <c r="BK213" s="97">
        <f t="shared" si="29"/>
        <v>0</v>
      </c>
      <c r="BL213" s="11" t="s">
        <v>88</v>
      </c>
      <c r="BM213" s="11" t="s">
        <v>334</v>
      </c>
    </row>
    <row r="214" spans="2:65" s="1" customFormat="1" ht="63.75" customHeight="1">
      <c r="B214" s="88"/>
      <c r="C214" s="98" t="s">
        <v>172</v>
      </c>
      <c r="D214" s="154" t="s">
        <v>420</v>
      </c>
      <c r="E214" s="155"/>
      <c r="F214" s="155"/>
      <c r="G214" s="155"/>
      <c r="H214" s="155"/>
      <c r="I214" s="156"/>
      <c r="J214" s="99" t="s">
        <v>99</v>
      </c>
      <c r="K214" s="100">
        <v>1</v>
      </c>
      <c r="L214" s="107">
        <v>0</v>
      </c>
      <c r="M214" s="107"/>
      <c r="N214" s="107">
        <f t="shared" si="20"/>
        <v>0</v>
      </c>
      <c r="O214" s="104"/>
      <c r="P214" s="104"/>
      <c r="Q214" s="104"/>
      <c r="R214" s="92"/>
      <c r="T214" s="93" t="s">
        <v>1</v>
      </c>
      <c r="U214" s="27" t="s">
        <v>24</v>
      </c>
      <c r="V214" s="94">
        <v>0</v>
      </c>
      <c r="W214" s="94">
        <f t="shared" si="21"/>
        <v>0</v>
      </c>
      <c r="X214" s="94">
        <v>2.5999999999999998E-4</v>
      </c>
      <c r="Y214" s="94">
        <f t="shared" si="22"/>
        <v>2.5999999999999998E-4</v>
      </c>
      <c r="Z214" s="94">
        <v>0</v>
      </c>
      <c r="AA214" s="95">
        <f t="shared" si="23"/>
        <v>0</v>
      </c>
      <c r="AR214" s="11" t="s">
        <v>115</v>
      </c>
      <c r="AT214" s="11" t="s">
        <v>91</v>
      </c>
      <c r="AU214" s="11" t="s">
        <v>81</v>
      </c>
      <c r="AY214" s="11" t="s">
        <v>78</v>
      </c>
      <c r="BE214" s="96">
        <f t="shared" si="24"/>
        <v>0</v>
      </c>
      <c r="BF214" s="96">
        <f t="shared" si="25"/>
        <v>0</v>
      </c>
      <c r="BG214" s="96">
        <f t="shared" si="26"/>
        <v>0</v>
      </c>
      <c r="BH214" s="96">
        <f t="shared" si="27"/>
        <v>0</v>
      </c>
      <c r="BI214" s="96">
        <f t="shared" si="28"/>
        <v>0</v>
      </c>
      <c r="BJ214" s="11" t="s">
        <v>81</v>
      </c>
      <c r="BK214" s="97">
        <f t="shared" si="29"/>
        <v>0</v>
      </c>
      <c r="BL214" s="11" t="s">
        <v>88</v>
      </c>
      <c r="BM214" s="11" t="s">
        <v>335</v>
      </c>
    </row>
    <row r="215" spans="2:65" s="1" customFormat="1" ht="63.75" customHeight="1">
      <c r="B215" s="88"/>
      <c r="C215" s="98" t="s">
        <v>173</v>
      </c>
      <c r="D215" s="154" t="s">
        <v>421</v>
      </c>
      <c r="E215" s="155"/>
      <c r="F215" s="155"/>
      <c r="G215" s="155"/>
      <c r="H215" s="155"/>
      <c r="I215" s="156"/>
      <c r="J215" s="99" t="s">
        <v>99</v>
      </c>
      <c r="K215" s="100">
        <v>1</v>
      </c>
      <c r="L215" s="107">
        <v>0</v>
      </c>
      <c r="M215" s="107"/>
      <c r="N215" s="107">
        <f t="shared" si="20"/>
        <v>0</v>
      </c>
      <c r="O215" s="104"/>
      <c r="P215" s="104"/>
      <c r="Q215" s="104"/>
      <c r="R215" s="92"/>
      <c r="T215" s="93" t="s">
        <v>1</v>
      </c>
      <c r="U215" s="27" t="s">
        <v>24</v>
      </c>
      <c r="V215" s="94">
        <v>0</v>
      </c>
      <c r="W215" s="94">
        <f t="shared" si="21"/>
        <v>0</v>
      </c>
      <c r="X215" s="94">
        <v>3.1E-4</v>
      </c>
      <c r="Y215" s="94">
        <f t="shared" si="22"/>
        <v>3.1E-4</v>
      </c>
      <c r="Z215" s="94">
        <v>0</v>
      </c>
      <c r="AA215" s="95">
        <f t="shared" si="23"/>
        <v>0</v>
      </c>
      <c r="AR215" s="11" t="s">
        <v>115</v>
      </c>
      <c r="AT215" s="11" t="s">
        <v>91</v>
      </c>
      <c r="AU215" s="11" t="s">
        <v>81</v>
      </c>
      <c r="AY215" s="11" t="s">
        <v>78</v>
      </c>
      <c r="BE215" s="96">
        <f t="shared" si="24"/>
        <v>0</v>
      </c>
      <c r="BF215" s="96">
        <f t="shared" si="25"/>
        <v>0</v>
      </c>
      <c r="BG215" s="96">
        <f t="shared" si="26"/>
        <v>0</v>
      </c>
      <c r="BH215" s="96">
        <f t="shared" si="27"/>
        <v>0</v>
      </c>
      <c r="BI215" s="96">
        <f t="shared" si="28"/>
        <v>0</v>
      </c>
      <c r="BJ215" s="11" t="s">
        <v>81</v>
      </c>
      <c r="BK215" s="97">
        <f t="shared" si="29"/>
        <v>0</v>
      </c>
      <c r="BL215" s="11" t="s">
        <v>88</v>
      </c>
      <c r="BM215" s="11" t="s">
        <v>336</v>
      </c>
    </row>
    <row r="216" spans="2:65" s="1" customFormat="1" ht="51" customHeight="1">
      <c r="B216" s="88"/>
      <c r="C216" s="98" t="s">
        <v>174</v>
      </c>
      <c r="D216" s="154" t="s">
        <v>422</v>
      </c>
      <c r="E216" s="155"/>
      <c r="F216" s="155"/>
      <c r="G216" s="155"/>
      <c r="H216" s="155"/>
      <c r="I216" s="156"/>
      <c r="J216" s="99" t="s">
        <v>99</v>
      </c>
      <c r="K216" s="100">
        <v>1</v>
      </c>
      <c r="L216" s="107">
        <v>0</v>
      </c>
      <c r="M216" s="107"/>
      <c r="N216" s="107">
        <f t="shared" si="20"/>
        <v>0</v>
      </c>
      <c r="O216" s="104"/>
      <c r="P216" s="104"/>
      <c r="Q216" s="104"/>
      <c r="R216" s="92"/>
      <c r="T216" s="93" t="s">
        <v>1</v>
      </c>
      <c r="U216" s="27" t="s">
        <v>24</v>
      </c>
      <c r="V216" s="94">
        <v>0</v>
      </c>
      <c r="W216" s="94">
        <f t="shared" si="21"/>
        <v>0</v>
      </c>
      <c r="X216" s="94">
        <v>1E-4</v>
      </c>
      <c r="Y216" s="94">
        <f t="shared" si="22"/>
        <v>1E-4</v>
      </c>
      <c r="Z216" s="94">
        <v>0</v>
      </c>
      <c r="AA216" s="95">
        <f t="shared" si="23"/>
        <v>0</v>
      </c>
      <c r="AR216" s="11" t="s">
        <v>115</v>
      </c>
      <c r="AT216" s="11" t="s">
        <v>91</v>
      </c>
      <c r="AU216" s="11" t="s">
        <v>81</v>
      </c>
      <c r="AY216" s="11" t="s">
        <v>78</v>
      </c>
      <c r="BE216" s="96">
        <f t="shared" si="24"/>
        <v>0</v>
      </c>
      <c r="BF216" s="96">
        <f t="shared" si="25"/>
        <v>0</v>
      </c>
      <c r="BG216" s="96">
        <f t="shared" si="26"/>
        <v>0</v>
      </c>
      <c r="BH216" s="96">
        <f t="shared" si="27"/>
        <v>0</v>
      </c>
      <c r="BI216" s="96">
        <f t="shared" si="28"/>
        <v>0</v>
      </c>
      <c r="BJ216" s="11" t="s">
        <v>81</v>
      </c>
      <c r="BK216" s="97">
        <f t="shared" si="29"/>
        <v>0</v>
      </c>
      <c r="BL216" s="11" t="s">
        <v>88</v>
      </c>
      <c r="BM216" s="11" t="s">
        <v>337</v>
      </c>
    </row>
    <row r="217" spans="2:65" s="1" customFormat="1" ht="51" customHeight="1">
      <c r="B217" s="88"/>
      <c r="C217" s="98" t="s">
        <v>175</v>
      </c>
      <c r="D217" s="154" t="s">
        <v>423</v>
      </c>
      <c r="E217" s="155"/>
      <c r="F217" s="155"/>
      <c r="G217" s="155"/>
      <c r="H217" s="155"/>
      <c r="I217" s="156"/>
      <c r="J217" s="99" t="s">
        <v>99</v>
      </c>
      <c r="K217" s="100">
        <v>1</v>
      </c>
      <c r="L217" s="107">
        <v>0</v>
      </c>
      <c r="M217" s="107"/>
      <c r="N217" s="107">
        <f t="shared" si="20"/>
        <v>0</v>
      </c>
      <c r="O217" s="104"/>
      <c r="P217" s="104"/>
      <c r="Q217" s="104"/>
      <c r="R217" s="92"/>
      <c r="T217" s="93" t="s">
        <v>1</v>
      </c>
      <c r="U217" s="27" t="s">
        <v>24</v>
      </c>
      <c r="V217" s="94">
        <v>0</v>
      </c>
      <c r="W217" s="94">
        <f t="shared" si="21"/>
        <v>0</v>
      </c>
      <c r="X217" s="94">
        <v>1.2E-4</v>
      </c>
      <c r="Y217" s="94">
        <f t="shared" si="22"/>
        <v>1.2E-4</v>
      </c>
      <c r="Z217" s="94">
        <v>0</v>
      </c>
      <c r="AA217" s="95">
        <f t="shared" si="23"/>
        <v>0</v>
      </c>
      <c r="AR217" s="11" t="s">
        <v>115</v>
      </c>
      <c r="AT217" s="11" t="s">
        <v>91</v>
      </c>
      <c r="AU217" s="11" t="s">
        <v>81</v>
      </c>
      <c r="AY217" s="11" t="s">
        <v>78</v>
      </c>
      <c r="BE217" s="96">
        <f t="shared" si="24"/>
        <v>0</v>
      </c>
      <c r="BF217" s="96">
        <f t="shared" si="25"/>
        <v>0</v>
      </c>
      <c r="BG217" s="96">
        <f t="shared" si="26"/>
        <v>0</v>
      </c>
      <c r="BH217" s="96">
        <f t="shared" si="27"/>
        <v>0</v>
      </c>
      <c r="BI217" s="96">
        <f t="shared" si="28"/>
        <v>0</v>
      </c>
      <c r="BJ217" s="11" t="s">
        <v>81</v>
      </c>
      <c r="BK217" s="97">
        <f t="shared" si="29"/>
        <v>0</v>
      </c>
      <c r="BL217" s="11" t="s">
        <v>88</v>
      </c>
      <c r="BM217" s="11" t="s">
        <v>338</v>
      </c>
    </row>
    <row r="218" spans="2:65" s="1" customFormat="1" ht="25.5" customHeight="1">
      <c r="B218" s="88"/>
      <c r="C218" s="89" t="s">
        <v>176</v>
      </c>
      <c r="D218" s="151" t="s">
        <v>339</v>
      </c>
      <c r="E218" s="152"/>
      <c r="F218" s="152"/>
      <c r="G218" s="152"/>
      <c r="H218" s="152"/>
      <c r="I218" s="153"/>
      <c r="J218" s="90" t="s">
        <v>87</v>
      </c>
      <c r="K218" s="91">
        <v>9.2999999999999999E-2</v>
      </c>
      <c r="L218" s="104">
        <v>0</v>
      </c>
      <c r="M218" s="104"/>
      <c r="N218" s="104">
        <f t="shared" si="20"/>
        <v>0</v>
      </c>
      <c r="O218" s="104"/>
      <c r="P218" s="104"/>
      <c r="Q218" s="104"/>
      <c r="R218" s="92"/>
      <c r="T218" s="93" t="s">
        <v>1</v>
      </c>
      <c r="U218" s="27" t="s">
        <v>24</v>
      </c>
      <c r="V218" s="94">
        <v>11.545</v>
      </c>
      <c r="W218" s="94">
        <f t="shared" si="21"/>
        <v>1.073685</v>
      </c>
      <c r="X218" s="94">
        <v>0</v>
      </c>
      <c r="Y218" s="94">
        <f t="shared" si="22"/>
        <v>0</v>
      </c>
      <c r="Z218" s="94">
        <v>0</v>
      </c>
      <c r="AA218" s="95">
        <f t="shared" si="23"/>
        <v>0</v>
      </c>
      <c r="AR218" s="11" t="s">
        <v>88</v>
      </c>
      <c r="AT218" s="11" t="s">
        <v>79</v>
      </c>
      <c r="AU218" s="11" t="s">
        <v>81</v>
      </c>
      <c r="AY218" s="11" t="s">
        <v>78</v>
      </c>
      <c r="BE218" s="96">
        <f t="shared" si="24"/>
        <v>0</v>
      </c>
      <c r="BF218" s="96">
        <f t="shared" si="25"/>
        <v>0</v>
      </c>
      <c r="BG218" s="96">
        <f t="shared" si="26"/>
        <v>0</v>
      </c>
      <c r="BH218" s="96">
        <f t="shared" si="27"/>
        <v>0</v>
      </c>
      <c r="BI218" s="96">
        <f t="shared" si="28"/>
        <v>0</v>
      </c>
      <c r="BJ218" s="11" t="s">
        <v>81</v>
      </c>
      <c r="BK218" s="97">
        <f t="shared" si="29"/>
        <v>0</v>
      </c>
      <c r="BL218" s="11" t="s">
        <v>88</v>
      </c>
      <c r="BM218" s="11" t="s">
        <v>340</v>
      </c>
    </row>
    <row r="219" spans="2:65" s="5" customFormat="1" ht="29.85" customHeight="1">
      <c r="B219" s="77"/>
      <c r="C219" s="78"/>
      <c r="D219" s="87" t="s">
        <v>61</v>
      </c>
      <c r="E219" s="87"/>
      <c r="F219" s="87"/>
      <c r="G219" s="87"/>
      <c r="H219" s="87"/>
      <c r="I219" s="87"/>
      <c r="J219" s="87"/>
      <c r="K219" s="87"/>
      <c r="L219" s="87"/>
      <c r="M219" s="87"/>
      <c r="N219" s="110">
        <f>BK219</f>
        <v>0</v>
      </c>
      <c r="O219" s="111"/>
      <c r="P219" s="111"/>
      <c r="Q219" s="111"/>
      <c r="R219" s="80"/>
      <c r="T219" s="81"/>
      <c r="U219" s="78"/>
      <c r="V219" s="78"/>
      <c r="W219" s="82">
        <f>SUM(W220:W226)</f>
        <v>2.8317199999999998</v>
      </c>
      <c r="X219" s="78"/>
      <c r="Y219" s="82">
        <f>SUM(Y220:Y226)</f>
        <v>9.5199999999999989E-3</v>
      </c>
      <c r="Z219" s="78"/>
      <c r="AA219" s="83">
        <f>SUM(AA220:AA226)</f>
        <v>0</v>
      </c>
      <c r="AR219" s="84" t="s">
        <v>81</v>
      </c>
      <c r="AT219" s="85" t="s">
        <v>37</v>
      </c>
      <c r="AU219" s="85" t="s">
        <v>39</v>
      </c>
      <c r="AY219" s="84" t="s">
        <v>78</v>
      </c>
      <c r="BK219" s="86">
        <f>SUM(BK220:BK226)</f>
        <v>0</v>
      </c>
    </row>
    <row r="220" spans="2:65" s="1" customFormat="1" ht="25.5" customHeight="1">
      <c r="B220" s="88"/>
      <c r="C220" s="89" t="s">
        <v>177</v>
      </c>
      <c r="D220" s="151" t="s">
        <v>197</v>
      </c>
      <c r="E220" s="152"/>
      <c r="F220" s="152"/>
      <c r="G220" s="152"/>
      <c r="H220" s="152"/>
      <c r="I220" s="153"/>
      <c r="J220" s="90" t="s">
        <v>198</v>
      </c>
      <c r="K220" s="91">
        <v>30</v>
      </c>
      <c r="L220" s="104">
        <v>0</v>
      </c>
      <c r="M220" s="104"/>
      <c r="N220" s="104">
        <f t="shared" ref="N220:N226" si="30">ROUND(L220*K220,3)</f>
        <v>0</v>
      </c>
      <c r="O220" s="104"/>
      <c r="P220" s="104"/>
      <c r="Q220" s="104"/>
      <c r="R220" s="92"/>
      <c r="T220" s="93" t="s">
        <v>1</v>
      </c>
      <c r="U220" s="27" t="s">
        <v>24</v>
      </c>
      <c r="V220" s="94">
        <v>5.3999999999999999E-2</v>
      </c>
      <c r="W220" s="94">
        <f t="shared" ref="W220:W226" si="31">V220*K220</f>
        <v>1.6199999999999999</v>
      </c>
      <c r="X220" s="94">
        <v>2.9999999999999997E-4</v>
      </c>
      <c r="Y220" s="94">
        <f t="shared" ref="Y220:Y226" si="32">X220*K220</f>
        <v>8.9999999999999993E-3</v>
      </c>
      <c r="Z220" s="94">
        <v>0</v>
      </c>
      <c r="AA220" s="95">
        <f t="shared" ref="AA220:AA226" si="33">Z220*K220</f>
        <v>0</v>
      </c>
      <c r="AR220" s="11" t="s">
        <v>150</v>
      </c>
      <c r="AT220" s="11" t="s">
        <v>79</v>
      </c>
      <c r="AU220" s="11" t="s">
        <v>81</v>
      </c>
      <c r="AY220" s="11" t="s">
        <v>78</v>
      </c>
      <c r="BE220" s="96">
        <f t="shared" ref="BE220:BE226" si="34">IF(U220="základná",N220,0)</f>
        <v>0</v>
      </c>
      <c r="BF220" s="96">
        <f t="shared" ref="BF220:BF226" si="35">IF(U220="znížená",N220,0)</f>
        <v>0</v>
      </c>
      <c r="BG220" s="96">
        <f t="shared" ref="BG220:BG226" si="36">IF(U220="zákl. prenesená",N220,0)</f>
        <v>0</v>
      </c>
      <c r="BH220" s="96">
        <f t="shared" ref="BH220:BH226" si="37">IF(U220="zníž. prenesená",N220,0)</f>
        <v>0</v>
      </c>
      <c r="BI220" s="96">
        <f t="shared" ref="BI220:BI226" si="38">IF(U220="nulová",N220,0)</f>
        <v>0</v>
      </c>
      <c r="BJ220" s="11" t="s">
        <v>81</v>
      </c>
      <c r="BK220" s="97">
        <f t="shared" ref="BK220:BK226" si="39">ROUND(L220*K220,3)</f>
        <v>0</v>
      </c>
      <c r="BL220" s="11" t="s">
        <v>150</v>
      </c>
      <c r="BM220" s="11" t="s">
        <v>341</v>
      </c>
    </row>
    <row r="221" spans="2:65" s="1" customFormat="1" ht="38.25" customHeight="1">
      <c r="B221" s="88"/>
      <c r="C221" s="98" t="s">
        <v>178</v>
      </c>
      <c r="D221" s="154" t="s">
        <v>424</v>
      </c>
      <c r="E221" s="155"/>
      <c r="F221" s="155"/>
      <c r="G221" s="155"/>
      <c r="H221" s="155"/>
      <c r="I221" s="156"/>
      <c r="J221" s="99" t="s">
        <v>99</v>
      </c>
      <c r="K221" s="100">
        <v>200</v>
      </c>
      <c r="L221" s="107">
        <v>0</v>
      </c>
      <c r="M221" s="107"/>
      <c r="N221" s="107">
        <f t="shared" si="30"/>
        <v>0</v>
      </c>
      <c r="O221" s="104"/>
      <c r="P221" s="104"/>
      <c r="Q221" s="104"/>
      <c r="R221" s="92"/>
      <c r="T221" s="93" t="s">
        <v>1</v>
      </c>
      <c r="U221" s="27" t="s">
        <v>24</v>
      </c>
      <c r="V221" s="94">
        <v>0</v>
      </c>
      <c r="W221" s="94">
        <f t="shared" si="31"/>
        <v>0</v>
      </c>
      <c r="X221" s="94">
        <v>0</v>
      </c>
      <c r="Y221" s="94">
        <f t="shared" si="32"/>
        <v>0</v>
      </c>
      <c r="Z221" s="94">
        <v>0</v>
      </c>
      <c r="AA221" s="95">
        <f t="shared" si="33"/>
        <v>0</v>
      </c>
      <c r="AR221" s="11" t="s">
        <v>199</v>
      </c>
      <c r="AT221" s="11" t="s">
        <v>91</v>
      </c>
      <c r="AU221" s="11" t="s">
        <v>81</v>
      </c>
      <c r="AY221" s="11" t="s">
        <v>78</v>
      </c>
      <c r="BE221" s="96">
        <f t="shared" si="34"/>
        <v>0</v>
      </c>
      <c r="BF221" s="96">
        <f t="shared" si="35"/>
        <v>0</v>
      </c>
      <c r="BG221" s="96">
        <f t="shared" si="36"/>
        <v>0</v>
      </c>
      <c r="BH221" s="96">
        <f t="shared" si="37"/>
        <v>0</v>
      </c>
      <c r="BI221" s="96">
        <f t="shared" si="38"/>
        <v>0</v>
      </c>
      <c r="BJ221" s="11" t="s">
        <v>81</v>
      </c>
      <c r="BK221" s="97">
        <f t="shared" si="39"/>
        <v>0</v>
      </c>
      <c r="BL221" s="11" t="s">
        <v>150</v>
      </c>
      <c r="BM221" s="11" t="s">
        <v>342</v>
      </c>
    </row>
    <row r="222" spans="2:65" s="1" customFormat="1" ht="16.5" customHeight="1">
      <c r="B222" s="88"/>
      <c r="C222" s="89" t="s">
        <v>179</v>
      </c>
      <c r="D222" s="151" t="s">
        <v>343</v>
      </c>
      <c r="E222" s="152"/>
      <c r="F222" s="152"/>
      <c r="G222" s="152"/>
      <c r="H222" s="152"/>
      <c r="I222" s="153"/>
      <c r="J222" s="90" t="s">
        <v>99</v>
      </c>
      <c r="K222" s="91">
        <v>2</v>
      </c>
      <c r="L222" s="104">
        <v>0</v>
      </c>
      <c r="M222" s="104"/>
      <c r="N222" s="104">
        <f t="shared" si="30"/>
        <v>0</v>
      </c>
      <c r="O222" s="104"/>
      <c r="P222" s="104"/>
      <c r="Q222" s="104"/>
      <c r="R222" s="92"/>
      <c r="T222" s="93" t="s">
        <v>1</v>
      </c>
      <c r="U222" s="27" t="s">
        <v>24</v>
      </c>
      <c r="V222" s="94">
        <v>0.35399999999999998</v>
      </c>
      <c r="W222" s="94">
        <f t="shared" si="31"/>
        <v>0.70799999999999996</v>
      </c>
      <c r="X222" s="94">
        <v>2.5999999999999998E-4</v>
      </c>
      <c r="Y222" s="94">
        <f t="shared" si="32"/>
        <v>5.1999999999999995E-4</v>
      </c>
      <c r="Z222" s="94">
        <v>0</v>
      </c>
      <c r="AA222" s="95">
        <f t="shared" si="33"/>
        <v>0</v>
      </c>
      <c r="AR222" s="11" t="s">
        <v>88</v>
      </c>
      <c r="AT222" s="11" t="s">
        <v>79</v>
      </c>
      <c r="AU222" s="11" t="s">
        <v>81</v>
      </c>
      <c r="AY222" s="11" t="s">
        <v>78</v>
      </c>
      <c r="BE222" s="96">
        <f t="shared" si="34"/>
        <v>0</v>
      </c>
      <c r="BF222" s="96">
        <f t="shared" si="35"/>
        <v>0</v>
      </c>
      <c r="BG222" s="96">
        <f t="shared" si="36"/>
        <v>0</v>
      </c>
      <c r="BH222" s="96">
        <f t="shared" si="37"/>
        <v>0</v>
      </c>
      <c r="BI222" s="96">
        <f t="shared" si="38"/>
        <v>0</v>
      </c>
      <c r="BJ222" s="11" t="s">
        <v>81</v>
      </c>
      <c r="BK222" s="97">
        <f t="shared" si="39"/>
        <v>0</v>
      </c>
      <c r="BL222" s="11" t="s">
        <v>88</v>
      </c>
      <c r="BM222" s="11" t="s">
        <v>344</v>
      </c>
    </row>
    <row r="223" spans="2:65" s="1" customFormat="1" ht="16.5" customHeight="1">
      <c r="B223" s="88"/>
      <c r="C223" s="98" t="s">
        <v>180</v>
      </c>
      <c r="D223" s="154" t="s">
        <v>345</v>
      </c>
      <c r="E223" s="155"/>
      <c r="F223" s="155"/>
      <c r="G223" s="155"/>
      <c r="H223" s="155"/>
      <c r="I223" s="156"/>
      <c r="J223" s="99" t="s">
        <v>99</v>
      </c>
      <c r="K223" s="100">
        <v>2</v>
      </c>
      <c r="L223" s="107">
        <v>0</v>
      </c>
      <c r="M223" s="107"/>
      <c r="N223" s="107">
        <f t="shared" si="30"/>
        <v>0</v>
      </c>
      <c r="O223" s="104"/>
      <c r="P223" s="104"/>
      <c r="Q223" s="104"/>
      <c r="R223" s="92"/>
      <c r="T223" s="93" t="s">
        <v>1</v>
      </c>
      <c r="U223" s="27" t="s">
        <v>24</v>
      </c>
      <c r="V223" s="94">
        <v>0</v>
      </c>
      <c r="W223" s="94">
        <f t="shared" si="31"/>
        <v>0</v>
      </c>
      <c r="X223" s="94">
        <v>0</v>
      </c>
      <c r="Y223" s="94">
        <f t="shared" si="32"/>
        <v>0</v>
      </c>
      <c r="Z223" s="94">
        <v>0</v>
      </c>
      <c r="AA223" s="95">
        <f t="shared" si="33"/>
        <v>0</v>
      </c>
      <c r="AR223" s="11" t="s">
        <v>115</v>
      </c>
      <c r="AT223" s="11" t="s">
        <v>91</v>
      </c>
      <c r="AU223" s="11" t="s">
        <v>81</v>
      </c>
      <c r="AY223" s="11" t="s">
        <v>78</v>
      </c>
      <c r="BE223" s="96">
        <f t="shared" si="34"/>
        <v>0</v>
      </c>
      <c r="BF223" s="96">
        <f t="shared" si="35"/>
        <v>0</v>
      </c>
      <c r="BG223" s="96">
        <f t="shared" si="36"/>
        <v>0</v>
      </c>
      <c r="BH223" s="96">
        <f t="shared" si="37"/>
        <v>0</v>
      </c>
      <c r="BI223" s="96">
        <f t="shared" si="38"/>
        <v>0</v>
      </c>
      <c r="BJ223" s="11" t="s">
        <v>81</v>
      </c>
      <c r="BK223" s="97">
        <f t="shared" si="39"/>
        <v>0</v>
      </c>
      <c r="BL223" s="11" t="s">
        <v>88</v>
      </c>
      <c r="BM223" s="11" t="s">
        <v>346</v>
      </c>
    </row>
    <row r="224" spans="2:65" s="1" customFormat="1" ht="16.5" customHeight="1">
      <c r="B224" s="88"/>
      <c r="C224" s="89" t="s">
        <v>181</v>
      </c>
      <c r="D224" s="151" t="s">
        <v>347</v>
      </c>
      <c r="E224" s="152"/>
      <c r="F224" s="152"/>
      <c r="G224" s="152"/>
      <c r="H224" s="152"/>
      <c r="I224" s="153"/>
      <c r="J224" s="90" t="s">
        <v>99</v>
      </c>
      <c r="K224" s="91">
        <v>2</v>
      </c>
      <c r="L224" s="104">
        <v>0</v>
      </c>
      <c r="M224" s="104"/>
      <c r="N224" s="104">
        <f t="shared" si="30"/>
        <v>0</v>
      </c>
      <c r="O224" s="104"/>
      <c r="P224" s="104"/>
      <c r="Q224" s="104"/>
      <c r="R224" s="92"/>
      <c r="T224" s="93" t="s">
        <v>1</v>
      </c>
      <c r="U224" s="27" t="s">
        <v>24</v>
      </c>
      <c r="V224" s="94">
        <v>2.8060000000000002E-2</v>
      </c>
      <c r="W224" s="94">
        <f t="shared" si="31"/>
        <v>5.6120000000000003E-2</v>
      </c>
      <c r="X224" s="94">
        <v>0</v>
      </c>
      <c r="Y224" s="94">
        <f t="shared" si="32"/>
        <v>0</v>
      </c>
      <c r="Z224" s="94">
        <v>0</v>
      </c>
      <c r="AA224" s="95">
        <f t="shared" si="33"/>
        <v>0</v>
      </c>
      <c r="AR224" s="11" t="s">
        <v>88</v>
      </c>
      <c r="AT224" s="11" t="s">
        <v>79</v>
      </c>
      <c r="AU224" s="11" t="s">
        <v>81</v>
      </c>
      <c r="AY224" s="11" t="s">
        <v>78</v>
      </c>
      <c r="BE224" s="96">
        <f t="shared" si="34"/>
        <v>0</v>
      </c>
      <c r="BF224" s="96">
        <f t="shared" si="35"/>
        <v>0</v>
      </c>
      <c r="BG224" s="96">
        <f t="shared" si="36"/>
        <v>0</v>
      </c>
      <c r="BH224" s="96">
        <f t="shared" si="37"/>
        <v>0</v>
      </c>
      <c r="BI224" s="96">
        <f t="shared" si="38"/>
        <v>0</v>
      </c>
      <c r="BJ224" s="11" t="s">
        <v>81</v>
      </c>
      <c r="BK224" s="97">
        <f t="shared" si="39"/>
        <v>0</v>
      </c>
      <c r="BL224" s="11" t="s">
        <v>88</v>
      </c>
      <c r="BM224" s="11" t="s">
        <v>348</v>
      </c>
    </row>
    <row r="225" spans="2:65" s="1" customFormat="1" ht="16.5" customHeight="1">
      <c r="B225" s="88"/>
      <c r="C225" s="98" t="s">
        <v>182</v>
      </c>
      <c r="D225" s="154" t="s">
        <v>349</v>
      </c>
      <c r="E225" s="155"/>
      <c r="F225" s="155"/>
      <c r="G225" s="155"/>
      <c r="H225" s="155"/>
      <c r="I225" s="156"/>
      <c r="J225" s="99" t="s">
        <v>99</v>
      </c>
      <c r="K225" s="100">
        <v>2</v>
      </c>
      <c r="L225" s="107">
        <v>0</v>
      </c>
      <c r="M225" s="107"/>
      <c r="N225" s="107">
        <f t="shared" si="30"/>
        <v>0</v>
      </c>
      <c r="O225" s="104"/>
      <c r="P225" s="104"/>
      <c r="Q225" s="104"/>
      <c r="R225" s="92"/>
      <c r="T225" s="93" t="s">
        <v>1</v>
      </c>
      <c r="U225" s="27" t="s">
        <v>24</v>
      </c>
      <c r="V225" s="94">
        <v>0</v>
      </c>
      <c r="W225" s="94">
        <f t="shared" si="31"/>
        <v>0</v>
      </c>
      <c r="X225" s="94">
        <v>0</v>
      </c>
      <c r="Y225" s="94">
        <f t="shared" si="32"/>
        <v>0</v>
      </c>
      <c r="Z225" s="94">
        <v>0</v>
      </c>
      <c r="AA225" s="95">
        <f t="shared" si="33"/>
        <v>0</v>
      </c>
      <c r="AR225" s="11" t="s">
        <v>115</v>
      </c>
      <c r="AT225" s="11" t="s">
        <v>91</v>
      </c>
      <c r="AU225" s="11" t="s">
        <v>81</v>
      </c>
      <c r="AY225" s="11" t="s">
        <v>78</v>
      </c>
      <c r="BE225" s="96">
        <f t="shared" si="34"/>
        <v>0</v>
      </c>
      <c r="BF225" s="96">
        <f t="shared" si="35"/>
        <v>0</v>
      </c>
      <c r="BG225" s="96">
        <f t="shared" si="36"/>
        <v>0</v>
      </c>
      <c r="BH225" s="96">
        <f t="shared" si="37"/>
        <v>0</v>
      </c>
      <c r="BI225" s="96">
        <f t="shared" si="38"/>
        <v>0</v>
      </c>
      <c r="BJ225" s="11" t="s">
        <v>81</v>
      </c>
      <c r="BK225" s="97">
        <f t="shared" si="39"/>
        <v>0</v>
      </c>
      <c r="BL225" s="11" t="s">
        <v>88</v>
      </c>
      <c r="BM225" s="11" t="s">
        <v>350</v>
      </c>
    </row>
    <row r="226" spans="2:65" s="1" customFormat="1" ht="38.25" customHeight="1">
      <c r="B226" s="88"/>
      <c r="C226" s="89" t="s">
        <v>183</v>
      </c>
      <c r="D226" s="151" t="s">
        <v>200</v>
      </c>
      <c r="E226" s="152"/>
      <c r="F226" s="152"/>
      <c r="G226" s="152"/>
      <c r="H226" s="152"/>
      <c r="I226" s="153"/>
      <c r="J226" s="90" t="s">
        <v>87</v>
      </c>
      <c r="K226" s="91">
        <v>0.15</v>
      </c>
      <c r="L226" s="104">
        <v>0</v>
      </c>
      <c r="M226" s="104"/>
      <c r="N226" s="104">
        <f t="shared" si="30"/>
        <v>0</v>
      </c>
      <c r="O226" s="104"/>
      <c r="P226" s="104"/>
      <c r="Q226" s="104"/>
      <c r="R226" s="92"/>
      <c r="T226" s="93" t="s">
        <v>1</v>
      </c>
      <c r="U226" s="27" t="s">
        <v>24</v>
      </c>
      <c r="V226" s="94">
        <v>2.984</v>
      </c>
      <c r="W226" s="94">
        <f t="shared" si="31"/>
        <v>0.4476</v>
      </c>
      <c r="X226" s="94">
        <v>0</v>
      </c>
      <c r="Y226" s="94">
        <f t="shared" si="32"/>
        <v>0</v>
      </c>
      <c r="Z226" s="94">
        <v>0</v>
      </c>
      <c r="AA226" s="95">
        <f t="shared" si="33"/>
        <v>0</v>
      </c>
      <c r="AR226" s="11" t="s">
        <v>88</v>
      </c>
      <c r="AT226" s="11" t="s">
        <v>79</v>
      </c>
      <c r="AU226" s="11" t="s">
        <v>81</v>
      </c>
      <c r="AY226" s="11" t="s">
        <v>78</v>
      </c>
      <c r="BE226" s="96">
        <f t="shared" si="34"/>
        <v>0</v>
      </c>
      <c r="BF226" s="96">
        <f t="shared" si="35"/>
        <v>0</v>
      </c>
      <c r="BG226" s="96">
        <f t="shared" si="36"/>
        <v>0</v>
      </c>
      <c r="BH226" s="96">
        <f t="shared" si="37"/>
        <v>0</v>
      </c>
      <c r="BI226" s="96">
        <f t="shared" si="38"/>
        <v>0</v>
      </c>
      <c r="BJ226" s="11" t="s">
        <v>81</v>
      </c>
      <c r="BK226" s="97">
        <f t="shared" si="39"/>
        <v>0</v>
      </c>
      <c r="BL226" s="11" t="s">
        <v>88</v>
      </c>
      <c r="BM226" s="11" t="s">
        <v>351</v>
      </c>
    </row>
    <row r="227" spans="2:65" s="5" customFormat="1" ht="29.85" customHeight="1">
      <c r="B227" s="77"/>
      <c r="C227" s="78"/>
      <c r="D227" s="87" t="s">
        <v>209</v>
      </c>
      <c r="E227" s="87"/>
      <c r="F227" s="87"/>
      <c r="G227" s="87"/>
      <c r="H227" s="87"/>
      <c r="I227" s="87"/>
      <c r="J227" s="87"/>
      <c r="K227" s="87"/>
      <c r="L227" s="87"/>
      <c r="M227" s="87"/>
      <c r="N227" s="110">
        <f>BK227</f>
        <v>0</v>
      </c>
      <c r="O227" s="111"/>
      <c r="P227" s="111"/>
      <c r="Q227" s="111"/>
      <c r="R227" s="80"/>
      <c r="T227" s="81"/>
      <c r="U227" s="78"/>
      <c r="V227" s="78"/>
      <c r="W227" s="82">
        <f>W228</f>
        <v>49.711680000000001</v>
      </c>
      <c r="X227" s="78"/>
      <c r="Y227" s="82">
        <f>Y228</f>
        <v>0.10496000000000001</v>
      </c>
      <c r="Z227" s="78"/>
      <c r="AA227" s="83">
        <f>AA228</f>
        <v>0</v>
      </c>
      <c r="AR227" s="84" t="s">
        <v>81</v>
      </c>
      <c r="AT227" s="85" t="s">
        <v>37</v>
      </c>
      <c r="AU227" s="85" t="s">
        <v>39</v>
      </c>
      <c r="AY227" s="84" t="s">
        <v>78</v>
      </c>
      <c r="BK227" s="86">
        <f>BK228</f>
        <v>0</v>
      </c>
    </row>
    <row r="228" spans="2:65" s="1" customFormat="1" ht="38.25" customHeight="1">
      <c r="B228" s="88"/>
      <c r="C228" s="89" t="s">
        <v>184</v>
      </c>
      <c r="D228" s="151" t="s">
        <v>352</v>
      </c>
      <c r="E228" s="152"/>
      <c r="F228" s="152"/>
      <c r="G228" s="152"/>
      <c r="H228" s="152"/>
      <c r="I228" s="153"/>
      <c r="J228" s="90" t="s">
        <v>97</v>
      </c>
      <c r="K228" s="91">
        <v>328</v>
      </c>
      <c r="L228" s="104">
        <v>0</v>
      </c>
      <c r="M228" s="104"/>
      <c r="N228" s="104">
        <f>ROUND(L228*K228,3)</f>
        <v>0</v>
      </c>
      <c r="O228" s="104"/>
      <c r="P228" s="104"/>
      <c r="Q228" s="104"/>
      <c r="R228" s="92"/>
      <c r="T228" s="93" t="s">
        <v>1</v>
      </c>
      <c r="U228" s="27" t="s">
        <v>24</v>
      </c>
      <c r="V228" s="94">
        <v>0.15156</v>
      </c>
      <c r="W228" s="94">
        <f>V228*K228</f>
        <v>49.711680000000001</v>
      </c>
      <c r="X228" s="94">
        <v>3.2000000000000003E-4</v>
      </c>
      <c r="Y228" s="94">
        <f>X228*K228</f>
        <v>0.10496000000000001</v>
      </c>
      <c r="Z228" s="94">
        <v>0</v>
      </c>
      <c r="AA228" s="95">
        <f>Z228*K228</f>
        <v>0</v>
      </c>
      <c r="AR228" s="11" t="s">
        <v>88</v>
      </c>
      <c r="AT228" s="11" t="s">
        <v>79</v>
      </c>
      <c r="AU228" s="11" t="s">
        <v>81</v>
      </c>
      <c r="AY228" s="11" t="s">
        <v>78</v>
      </c>
      <c r="BE228" s="96">
        <f>IF(U228="základná",N228,0)</f>
        <v>0</v>
      </c>
      <c r="BF228" s="96">
        <f>IF(U228="znížená",N228,0)</f>
        <v>0</v>
      </c>
      <c r="BG228" s="96">
        <f>IF(U228="zákl. prenesená",N228,0)</f>
        <v>0</v>
      </c>
      <c r="BH228" s="96">
        <f>IF(U228="zníž. prenesená",N228,0)</f>
        <v>0</v>
      </c>
      <c r="BI228" s="96">
        <f>IF(U228="nulová",N228,0)</f>
        <v>0</v>
      </c>
      <c r="BJ228" s="11" t="s">
        <v>81</v>
      </c>
      <c r="BK228" s="97">
        <f>ROUND(L228*K228,3)</f>
        <v>0</v>
      </c>
      <c r="BL228" s="11" t="s">
        <v>88</v>
      </c>
      <c r="BM228" s="11" t="s">
        <v>353</v>
      </c>
    </row>
    <row r="229" spans="2:65" s="5" customFormat="1" ht="37.35" customHeight="1">
      <c r="B229" s="77"/>
      <c r="C229" s="78"/>
      <c r="D229" s="79" t="s">
        <v>62</v>
      </c>
      <c r="E229" s="79"/>
      <c r="F229" s="79"/>
      <c r="G229" s="79"/>
      <c r="H229" s="79"/>
      <c r="I229" s="79"/>
      <c r="J229" s="79"/>
      <c r="K229" s="79"/>
      <c r="L229" s="79"/>
      <c r="M229" s="79"/>
      <c r="N229" s="112">
        <f>BK229</f>
        <v>0</v>
      </c>
      <c r="O229" s="113"/>
      <c r="P229" s="113"/>
      <c r="Q229" s="113"/>
      <c r="R229" s="80"/>
      <c r="T229" s="81"/>
      <c r="U229" s="78"/>
      <c r="V229" s="78"/>
      <c r="W229" s="82">
        <f>W230</f>
        <v>233.16962000000001</v>
      </c>
      <c r="X229" s="78"/>
      <c r="Y229" s="82">
        <f>Y230</f>
        <v>2.6960000000000001E-2</v>
      </c>
      <c r="Z229" s="78"/>
      <c r="AA229" s="83">
        <f>AA230</f>
        <v>0</v>
      </c>
      <c r="AR229" s="84" t="s">
        <v>82</v>
      </c>
      <c r="AT229" s="85" t="s">
        <v>37</v>
      </c>
      <c r="AU229" s="85" t="s">
        <v>38</v>
      </c>
      <c r="AY229" s="84" t="s">
        <v>78</v>
      </c>
      <c r="BK229" s="86">
        <f>BK230</f>
        <v>0</v>
      </c>
    </row>
    <row r="230" spans="2:65" s="5" customFormat="1" ht="19.899999999999999" customHeight="1">
      <c r="B230" s="77"/>
      <c r="C230" s="78"/>
      <c r="D230" s="87" t="s">
        <v>210</v>
      </c>
      <c r="E230" s="87"/>
      <c r="F230" s="87"/>
      <c r="G230" s="87"/>
      <c r="H230" s="87"/>
      <c r="I230" s="87"/>
      <c r="J230" s="87"/>
      <c r="K230" s="87"/>
      <c r="L230" s="87"/>
      <c r="M230" s="87"/>
      <c r="N230" s="108">
        <f>BK230</f>
        <v>0</v>
      </c>
      <c r="O230" s="109"/>
      <c r="P230" s="109"/>
      <c r="Q230" s="109"/>
      <c r="R230" s="80"/>
      <c r="T230" s="81"/>
      <c r="U230" s="78"/>
      <c r="V230" s="78"/>
      <c r="W230" s="82">
        <f>SUM(W231:W238)</f>
        <v>233.16962000000001</v>
      </c>
      <c r="X230" s="78"/>
      <c r="Y230" s="82">
        <f>SUM(Y231:Y238)</f>
        <v>2.6960000000000001E-2</v>
      </c>
      <c r="Z230" s="78"/>
      <c r="AA230" s="83">
        <f>SUM(AA231:AA238)</f>
        <v>0</v>
      </c>
      <c r="AR230" s="84" t="s">
        <v>82</v>
      </c>
      <c r="AT230" s="85" t="s">
        <v>37</v>
      </c>
      <c r="AU230" s="85" t="s">
        <v>39</v>
      </c>
      <c r="AY230" s="84" t="s">
        <v>78</v>
      </c>
      <c r="BK230" s="86">
        <f>SUM(BK231:BK238)</f>
        <v>0</v>
      </c>
    </row>
    <row r="231" spans="2:65" s="1" customFormat="1" ht="16.5" customHeight="1">
      <c r="B231" s="88"/>
      <c r="C231" s="89" t="s">
        <v>185</v>
      </c>
      <c r="D231" s="151" t="s">
        <v>354</v>
      </c>
      <c r="E231" s="152"/>
      <c r="F231" s="152"/>
      <c r="G231" s="152"/>
      <c r="H231" s="152"/>
      <c r="I231" s="153"/>
      <c r="J231" s="90" t="s">
        <v>97</v>
      </c>
      <c r="K231" s="91">
        <v>302</v>
      </c>
      <c r="L231" s="104">
        <v>0</v>
      </c>
      <c r="M231" s="104"/>
      <c r="N231" s="104">
        <f t="shared" ref="N231:N238" si="40">ROUND(L231*K231,3)</f>
        <v>0</v>
      </c>
      <c r="O231" s="104"/>
      <c r="P231" s="104"/>
      <c r="Q231" s="104"/>
      <c r="R231" s="92"/>
      <c r="T231" s="93" t="s">
        <v>1</v>
      </c>
      <c r="U231" s="27" t="s">
        <v>24</v>
      </c>
      <c r="V231" s="94">
        <v>0.45300000000000001</v>
      </c>
      <c r="W231" s="94">
        <f t="shared" ref="W231:W238" si="41">V231*K231</f>
        <v>136.80600000000001</v>
      </c>
      <c r="X231" s="94">
        <v>0</v>
      </c>
      <c r="Y231" s="94">
        <f t="shared" ref="Y231:Y238" si="42">X231*K231</f>
        <v>0</v>
      </c>
      <c r="Z231" s="94">
        <v>0</v>
      </c>
      <c r="AA231" s="95">
        <f t="shared" ref="AA231:AA238" si="43">Z231*K231</f>
        <v>0</v>
      </c>
      <c r="AR231" s="11" t="s">
        <v>150</v>
      </c>
      <c r="AT231" s="11" t="s">
        <v>79</v>
      </c>
      <c r="AU231" s="11" t="s">
        <v>81</v>
      </c>
      <c r="AY231" s="11" t="s">
        <v>78</v>
      </c>
      <c r="BE231" s="96">
        <f t="shared" ref="BE231:BE238" si="44">IF(U231="základná",N231,0)</f>
        <v>0</v>
      </c>
      <c r="BF231" s="96">
        <f t="shared" ref="BF231:BF238" si="45">IF(U231="znížená",N231,0)</f>
        <v>0</v>
      </c>
      <c r="BG231" s="96">
        <f t="shared" ref="BG231:BG238" si="46">IF(U231="zákl. prenesená",N231,0)</f>
        <v>0</v>
      </c>
      <c r="BH231" s="96">
        <f t="shared" ref="BH231:BH238" si="47">IF(U231="zníž. prenesená",N231,0)</f>
        <v>0</v>
      </c>
      <c r="BI231" s="96">
        <f t="shared" ref="BI231:BI238" si="48">IF(U231="nulová",N231,0)</f>
        <v>0</v>
      </c>
      <c r="BJ231" s="11" t="s">
        <v>81</v>
      </c>
      <c r="BK231" s="97">
        <f t="shared" ref="BK231:BK238" si="49">ROUND(L231*K231,3)</f>
        <v>0</v>
      </c>
      <c r="BL231" s="11" t="s">
        <v>150</v>
      </c>
      <c r="BM231" s="11" t="s">
        <v>355</v>
      </c>
    </row>
    <row r="232" spans="2:65" s="1" customFormat="1" ht="25.5" customHeight="1">
      <c r="B232" s="88"/>
      <c r="C232" s="89" t="s">
        <v>186</v>
      </c>
      <c r="D232" s="151" t="s">
        <v>356</v>
      </c>
      <c r="E232" s="152"/>
      <c r="F232" s="152"/>
      <c r="G232" s="152"/>
      <c r="H232" s="152"/>
      <c r="I232" s="153"/>
      <c r="J232" s="90" t="s">
        <v>97</v>
      </c>
      <c r="K232" s="91">
        <v>302</v>
      </c>
      <c r="L232" s="104">
        <v>0</v>
      </c>
      <c r="M232" s="104"/>
      <c r="N232" s="104">
        <f t="shared" si="40"/>
        <v>0</v>
      </c>
      <c r="O232" s="104"/>
      <c r="P232" s="104"/>
      <c r="Q232" s="104"/>
      <c r="R232" s="92"/>
      <c r="T232" s="93" t="s">
        <v>1</v>
      </c>
      <c r="U232" s="27" t="s">
        <v>24</v>
      </c>
      <c r="V232" s="94">
        <v>0.154</v>
      </c>
      <c r="W232" s="94">
        <f t="shared" si="41"/>
        <v>46.508000000000003</v>
      </c>
      <c r="X232" s="94">
        <v>0</v>
      </c>
      <c r="Y232" s="94">
        <f t="shared" si="42"/>
        <v>0</v>
      </c>
      <c r="Z232" s="94">
        <v>0</v>
      </c>
      <c r="AA232" s="95">
        <f t="shared" si="43"/>
        <v>0</v>
      </c>
      <c r="AR232" s="11" t="s">
        <v>150</v>
      </c>
      <c r="AT232" s="11" t="s">
        <v>79</v>
      </c>
      <c r="AU232" s="11" t="s">
        <v>81</v>
      </c>
      <c r="AY232" s="11" t="s">
        <v>78</v>
      </c>
      <c r="BE232" s="96">
        <f t="shared" si="44"/>
        <v>0</v>
      </c>
      <c r="BF232" s="96">
        <f t="shared" si="45"/>
        <v>0</v>
      </c>
      <c r="BG232" s="96">
        <f t="shared" si="46"/>
        <v>0</v>
      </c>
      <c r="BH232" s="96">
        <f t="shared" si="47"/>
        <v>0</v>
      </c>
      <c r="BI232" s="96">
        <f t="shared" si="48"/>
        <v>0</v>
      </c>
      <c r="BJ232" s="11" t="s">
        <v>81</v>
      </c>
      <c r="BK232" s="97">
        <f t="shared" si="49"/>
        <v>0</v>
      </c>
      <c r="BL232" s="11" t="s">
        <v>150</v>
      </c>
      <c r="BM232" s="11" t="s">
        <v>357</v>
      </c>
    </row>
    <row r="233" spans="2:65" s="1" customFormat="1" ht="25.5" customHeight="1">
      <c r="B233" s="88"/>
      <c r="C233" s="89" t="s">
        <v>187</v>
      </c>
      <c r="D233" s="151" t="s">
        <v>358</v>
      </c>
      <c r="E233" s="152"/>
      <c r="F233" s="152"/>
      <c r="G233" s="152"/>
      <c r="H233" s="152"/>
      <c r="I233" s="153"/>
      <c r="J233" s="90" t="s">
        <v>359</v>
      </c>
      <c r="K233" s="91">
        <v>2</v>
      </c>
      <c r="L233" s="104">
        <v>0</v>
      </c>
      <c r="M233" s="104"/>
      <c r="N233" s="104">
        <f t="shared" si="40"/>
        <v>0</v>
      </c>
      <c r="O233" s="104"/>
      <c r="P233" s="104"/>
      <c r="Q233" s="104"/>
      <c r="R233" s="92"/>
      <c r="T233" s="93" t="s">
        <v>1</v>
      </c>
      <c r="U233" s="27" t="s">
        <v>24</v>
      </c>
      <c r="V233" s="94">
        <v>4.2364300000000004</v>
      </c>
      <c r="W233" s="94">
        <f t="shared" si="41"/>
        <v>8.4728600000000007</v>
      </c>
      <c r="X233" s="94">
        <v>0</v>
      </c>
      <c r="Y233" s="94">
        <f t="shared" si="42"/>
        <v>0</v>
      </c>
      <c r="Z233" s="94">
        <v>0</v>
      </c>
      <c r="AA233" s="95">
        <f t="shared" si="43"/>
        <v>0</v>
      </c>
      <c r="AR233" s="11" t="s">
        <v>150</v>
      </c>
      <c r="AT233" s="11" t="s">
        <v>79</v>
      </c>
      <c r="AU233" s="11" t="s">
        <v>81</v>
      </c>
      <c r="AY233" s="11" t="s">
        <v>78</v>
      </c>
      <c r="BE233" s="96">
        <f t="shared" si="44"/>
        <v>0</v>
      </c>
      <c r="BF233" s="96">
        <f t="shared" si="45"/>
        <v>0</v>
      </c>
      <c r="BG233" s="96">
        <f t="shared" si="46"/>
        <v>0</v>
      </c>
      <c r="BH233" s="96">
        <f t="shared" si="47"/>
        <v>0</v>
      </c>
      <c r="BI233" s="96">
        <f t="shared" si="48"/>
        <v>0</v>
      </c>
      <c r="BJ233" s="11" t="s">
        <v>81</v>
      </c>
      <c r="BK233" s="97">
        <f t="shared" si="49"/>
        <v>0</v>
      </c>
      <c r="BL233" s="11" t="s">
        <v>150</v>
      </c>
      <c r="BM233" s="11" t="s">
        <v>360</v>
      </c>
    </row>
    <row r="234" spans="2:65" s="1" customFormat="1" ht="25.5" customHeight="1">
      <c r="B234" s="88"/>
      <c r="C234" s="89" t="s">
        <v>188</v>
      </c>
      <c r="D234" s="151" t="s">
        <v>361</v>
      </c>
      <c r="E234" s="152"/>
      <c r="F234" s="152"/>
      <c r="G234" s="152"/>
      <c r="H234" s="152"/>
      <c r="I234" s="153"/>
      <c r="J234" s="90" t="s">
        <v>359</v>
      </c>
      <c r="K234" s="91">
        <v>2</v>
      </c>
      <c r="L234" s="104">
        <v>0</v>
      </c>
      <c r="M234" s="104"/>
      <c r="N234" s="104">
        <f t="shared" si="40"/>
        <v>0</v>
      </c>
      <c r="O234" s="104"/>
      <c r="P234" s="104"/>
      <c r="Q234" s="104"/>
      <c r="R234" s="92"/>
      <c r="T234" s="93" t="s">
        <v>1</v>
      </c>
      <c r="U234" s="27" t="s">
        <v>24</v>
      </c>
      <c r="V234" s="94">
        <v>3.3569499999999999</v>
      </c>
      <c r="W234" s="94">
        <f t="shared" si="41"/>
        <v>6.7138999999999998</v>
      </c>
      <c r="X234" s="94">
        <v>4.0000000000000003E-5</v>
      </c>
      <c r="Y234" s="94">
        <f t="shared" si="42"/>
        <v>8.0000000000000007E-5</v>
      </c>
      <c r="Z234" s="94">
        <v>0</v>
      </c>
      <c r="AA234" s="95">
        <f t="shared" si="43"/>
        <v>0</v>
      </c>
      <c r="AR234" s="11" t="s">
        <v>150</v>
      </c>
      <c r="AT234" s="11" t="s">
        <v>79</v>
      </c>
      <c r="AU234" s="11" t="s">
        <v>81</v>
      </c>
      <c r="AY234" s="11" t="s">
        <v>78</v>
      </c>
      <c r="BE234" s="96">
        <f t="shared" si="44"/>
        <v>0</v>
      </c>
      <c r="BF234" s="96">
        <f t="shared" si="45"/>
        <v>0</v>
      </c>
      <c r="BG234" s="96">
        <f t="shared" si="46"/>
        <v>0</v>
      </c>
      <c r="BH234" s="96">
        <f t="shared" si="47"/>
        <v>0</v>
      </c>
      <c r="BI234" s="96">
        <f t="shared" si="48"/>
        <v>0</v>
      </c>
      <c r="BJ234" s="11" t="s">
        <v>81</v>
      </c>
      <c r="BK234" s="97">
        <f t="shared" si="49"/>
        <v>0</v>
      </c>
      <c r="BL234" s="11" t="s">
        <v>150</v>
      </c>
      <c r="BM234" s="11" t="s">
        <v>362</v>
      </c>
    </row>
    <row r="235" spans="2:65" s="1" customFormat="1" ht="25.5" customHeight="1">
      <c r="B235" s="88"/>
      <c r="C235" s="89" t="s">
        <v>189</v>
      </c>
      <c r="D235" s="151" t="s">
        <v>363</v>
      </c>
      <c r="E235" s="152"/>
      <c r="F235" s="152"/>
      <c r="G235" s="152"/>
      <c r="H235" s="152"/>
      <c r="I235" s="153"/>
      <c r="J235" s="90" t="s">
        <v>97</v>
      </c>
      <c r="K235" s="91">
        <v>302</v>
      </c>
      <c r="L235" s="104">
        <v>0</v>
      </c>
      <c r="M235" s="104"/>
      <c r="N235" s="104">
        <f t="shared" si="40"/>
        <v>0</v>
      </c>
      <c r="O235" s="104"/>
      <c r="P235" s="104"/>
      <c r="Q235" s="104"/>
      <c r="R235" s="92"/>
      <c r="T235" s="93" t="s">
        <v>1</v>
      </c>
      <c r="U235" s="27" t="s">
        <v>24</v>
      </c>
      <c r="V235" s="94">
        <v>1.3990000000000001E-2</v>
      </c>
      <c r="W235" s="94">
        <f t="shared" si="41"/>
        <v>4.2249800000000004</v>
      </c>
      <c r="X235" s="94">
        <v>8.0000000000000007E-5</v>
      </c>
      <c r="Y235" s="94">
        <f t="shared" si="42"/>
        <v>2.4160000000000001E-2</v>
      </c>
      <c r="Z235" s="94">
        <v>0</v>
      </c>
      <c r="AA235" s="95">
        <f t="shared" si="43"/>
        <v>0</v>
      </c>
      <c r="AR235" s="11" t="s">
        <v>150</v>
      </c>
      <c r="AT235" s="11" t="s">
        <v>79</v>
      </c>
      <c r="AU235" s="11" t="s">
        <v>81</v>
      </c>
      <c r="AY235" s="11" t="s">
        <v>78</v>
      </c>
      <c r="BE235" s="96">
        <f t="shared" si="44"/>
        <v>0</v>
      </c>
      <c r="BF235" s="96">
        <f t="shared" si="45"/>
        <v>0</v>
      </c>
      <c r="BG235" s="96">
        <f t="shared" si="46"/>
        <v>0</v>
      </c>
      <c r="BH235" s="96">
        <f t="shared" si="47"/>
        <v>0</v>
      </c>
      <c r="BI235" s="96">
        <f t="shared" si="48"/>
        <v>0</v>
      </c>
      <c r="BJ235" s="11" t="s">
        <v>81</v>
      </c>
      <c r="BK235" s="97">
        <f t="shared" si="49"/>
        <v>0</v>
      </c>
      <c r="BL235" s="11" t="s">
        <v>150</v>
      </c>
      <c r="BM235" s="11" t="s">
        <v>364</v>
      </c>
    </row>
    <row r="236" spans="2:65" s="1" customFormat="1" ht="16.5" customHeight="1">
      <c r="B236" s="88"/>
      <c r="C236" s="89" t="s">
        <v>190</v>
      </c>
      <c r="D236" s="151" t="s">
        <v>365</v>
      </c>
      <c r="E236" s="152"/>
      <c r="F236" s="152"/>
      <c r="G236" s="152"/>
      <c r="H236" s="152"/>
      <c r="I236" s="153"/>
      <c r="J236" s="90" t="s">
        <v>97</v>
      </c>
      <c r="K236" s="91">
        <v>302</v>
      </c>
      <c r="L236" s="104">
        <v>0</v>
      </c>
      <c r="M236" s="104"/>
      <c r="N236" s="104">
        <f t="shared" si="40"/>
        <v>0</v>
      </c>
      <c r="O236" s="104"/>
      <c r="P236" s="104"/>
      <c r="Q236" s="104"/>
      <c r="R236" s="92"/>
      <c r="T236" s="93" t="s">
        <v>1</v>
      </c>
      <c r="U236" s="27" t="s">
        <v>24</v>
      </c>
      <c r="V236" s="94">
        <v>6.0139999999999999E-2</v>
      </c>
      <c r="W236" s="94">
        <f t="shared" si="41"/>
        <v>18.162279999999999</v>
      </c>
      <c r="X236" s="94">
        <v>0</v>
      </c>
      <c r="Y236" s="94">
        <f t="shared" si="42"/>
        <v>0</v>
      </c>
      <c r="Z236" s="94">
        <v>0</v>
      </c>
      <c r="AA236" s="95">
        <f t="shared" si="43"/>
        <v>0</v>
      </c>
      <c r="AR236" s="11" t="s">
        <v>150</v>
      </c>
      <c r="AT236" s="11" t="s">
        <v>79</v>
      </c>
      <c r="AU236" s="11" t="s">
        <v>81</v>
      </c>
      <c r="AY236" s="11" t="s">
        <v>78</v>
      </c>
      <c r="BE236" s="96">
        <f t="shared" si="44"/>
        <v>0</v>
      </c>
      <c r="BF236" s="96">
        <f t="shared" si="45"/>
        <v>0</v>
      </c>
      <c r="BG236" s="96">
        <f t="shared" si="46"/>
        <v>0</v>
      </c>
      <c r="BH236" s="96">
        <f t="shared" si="47"/>
        <v>0</v>
      </c>
      <c r="BI236" s="96">
        <f t="shared" si="48"/>
        <v>0</v>
      </c>
      <c r="BJ236" s="11" t="s">
        <v>81</v>
      </c>
      <c r="BK236" s="97">
        <f t="shared" si="49"/>
        <v>0</v>
      </c>
      <c r="BL236" s="11" t="s">
        <v>150</v>
      </c>
      <c r="BM236" s="11" t="s">
        <v>366</v>
      </c>
    </row>
    <row r="237" spans="2:65" s="1" customFormat="1" ht="16.5" customHeight="1">
      <c r="B237" s="88"/>
      <c r="C237" s="89" t="s">
        <v>191</v>
      </c>
      <c r="D237" s="151" t="s">
        <v>367</v>
      </c>
      <c r="E237" s="152"/>
      <c r="F237" s="152"/>
      <c r="G237" s="152"/>
      <c r="H237" s="152"/>
      <c r="I237" s="153"/>
      <c r="J237" s="90" t="s">
        <v>196</v>
      </c>
      <c r="K237" s="91">
        <v>4</v>
      </c>
      <c r="L237" s="104">
        <v>0</v>
      </c>
      <c r="M237" s="104"/>
      <c r="N237" s="104">
        <f t="shared" si="40"/>
        <v>0</v>
      </c>
      <c r="O237" s="104"/>
      <c r="P237" s="104"/>
      <c r="Q237" s="104"/>
      <c r="R237" s="92"/>
      <c r="T237" s="93" t="s">
        <v>1</v>
      </c>
      <c r="U237" s="27" t="s">
        <v>24</v>
      </c>
      <c r="V237" s="94">
        <v>0.99839999999999995</v>
      </c>
      <c r="W237" s="94">
        <f t="shared" si="41"/>
        <v>3.9935999999999998</v>
      </c>
      <c r="X237" s="94">
        <v>2.7999999999999998E-4</v>
      </c>
      <c r="Y237" s="94">
        <f t="shared" si="42"/>
        <v>1.1199999999999999E-3</v>
      </c>
      <c r="Z237" s="94">
        <v>0</v>
      </c>
      <c r="AA237" s="95">
        <f t="shared" si="43"/>
        <v>0</v>
      </c>
      <c r="AR237" s="11" t="s">
        <v>150</v>
      </c>
      <c r="AT237" s="11" t="s">
        <v>79</v>
      </c>
      <c r="AU237" s="11" t="s">
        <v>81</v>
      </c>
      <c r="AY237" s="11" t="s">
        <v>78</v>
      </c>
      <c r="BE237" s="96">
        <f t="shared" si="44"/>
        <v>0</v>
      </c>
      <c r="BF237" s="96">
        <f t="shared" si="45"/>
        <v>0</v>
      </c>
      <c r="BG237" s="96">
        <f t="shared" si="46"/>
        <v>0</v>
      </c>
      <c r="BH237" s="96">
        <f t="shared" si="47"/>
        <v>0</v>
      </c>
      <c r="BI237" s="96">
        <f t="shared" si="48"/>
        <v>0</v>
      </c>
      <c r="BJ237" s="11" t="s">
        <v>81</v>
      </c>
      <c r="BK237" s="97">
        <f t="shared" si="49"/>
        <v>0</v>
      </c>
      <c r="BL237" s="11" t="s">
        <v>150</v>
      </c>
      <c r="BM237" s="11" t="s">
        <v>368</v>
      </c>
    </row>
    <row r="238" spans="2:65" s="1" customFormat="1" ht="16.5" customHeight="1">
      <c r="B238" s="88"/>
      <c r="C238" s="89" t="s">
        <v>192</v>
      </c>
      <c r="D238" s="151" t="s">
        <v>369</v>
      </c>
      <c r="E238" s="152"/>
      <c r="F238" s="152"/>
      <c r="G238" s="152"/>
      <c r="H238" s="152"/>
      <c r="I238" s="153"/>
      <c r="J238" s="90" t="s">
        <v>99</v>
      </c>
      <c r="K238" s="91">
        <v>4</v>
      </c>
      <c r="L238" s="104">
        <v>0</v>
      </c>
      <c r="M238" s="104"/>
      <c r="N238" s="104">
        <f t="shared" si="40"/>
        <v>0</v>
      </c>
      <c r="O238" s="104"/>
      <c r="P238" s="104"/>
      <c r="Q238" s="104"/>
      <c r="R238" s="92"/>
      <c r="T238" s="93" t="s">
        <v>1</v>
      </c>
      <c r="U238" s="27" t="s">
        <v>24</v>
      </c>
      <c r="V238" s="94">
        <v>2.0720000000000001</v>
      </c>
      <c r="W238" s="94">
        <f t="shared" si="41"/>
        <v>8.2880000000000003</v>
      </c>
      <c r="X238" s="94">
        <v>4.0000000000000002E-4</v>
      </c>
      <c r="Y238" s="94">
        <f t="shared" si="42"/>
        <v>1.6000000000000001E-3</v>
      </c>
      <c r="Z238" s="94">
        <v>0</v>
      </c>
      <c r="AA238" s="95">
        <f t="shared" si="43"/>
        <v>0</v>
      </c>
      <c r="AR238" s="11" t="s">
        <v>150</v>
      </c>
      <c r="AT238" s="11" t="s">
        <v>79</v>
      </c>
      <c r="AU238" s="11" t="s">
        <v>81</v>
      </c>
      <c r="AY238" s="11" t="s">
        <v>78</v>
      </c>
      <c r="BE238" s="96">
        <f t="shared" si="44"/>
        <v>0</v>
      </c>
      <c r="BF238" s="96">
        <f t="shared" si="45"/>
        <v>0</v>
      </c>
      <c r="BG238" s="96">
        <f t="shared" si="46"/>
        <v>0</v>
      </c>
      <c r="BH238" s="96">
        <f t="shared" si="47"/>
        <v>0</v>
      </c>
      <c r="BI238" s="96">
        <f t="shared" si="48"/>
        <v>0</v>
      </c>
      <c r="BJ238" s="11" t="s">
        <v>81</v>
      </c>
      <c r="BK238" s="97">
        <f t="shared" si="49"/>
        <v>0</v>
      </c>
      <c r="BL238" s="11" t="s">
        <v>150</v>
      </c>
      <c r="BM238" s="11" t="s">
        <v>370</v>
      </c>
    </row>
    <row r="239" spans="2:65" s="5" customFormat="1" ht="37.35" customHeight="1">
      <c r="B239" s="77"/>
      <c r="C239" s="78"/>
      <c r="D239" s="79" t="s">
        <v>63</v>
      </c>
      <c r="E239" s="79"/>
      <c r="F239" s="79"/>
      <c r="G239" s="79"/>
      <c r="H239" s="79"/>
      <c r="I239" s="79"/>
      <c r="J239" s="79"/>
      <c r="K239" s="79"/>
      <c r="L239" s="79"/>
      <c r="M239" s="79"/>
      <c r="N239" s="105">
        <f>BK239</f>
        <v>0</v>
      </c>
      <c r="O239" s="106"/>
      <c r="P239" s="106"/>
      <c r="Q239" s="106"/>
      <c r="R239" s="80"/>
      <c r="T239" s="81"/>
      <c r="U239" s="78"/>
      <c r="V239" s="78"/>
      <c r="W239" s="82">
        <f>SUM(W240:W242)</f>
        <v>29.680000000000003</v>
      </c>
      <c r="X239" s="78"/>
      <c r="Y239" s="82">
        <f>SUM(Y240:Y242)</f>
        <v>0</v>
      </c>
      <c r="Z239" s="78"/>
      <c r="AA239" s="83">
        <f>SUM(AA240:AA242)</f>
        <v>0</v>
      </c>
      <c r="AR239" s="84" t="s">
        <v>80</v>
      </c>
      <c r="AT239" s="85" t="s">
        <v>37</v>
      </c>
      <c r="AU239" s="85" t="s">
        <v>38</v>
      </c>
      <c r="AY239" s="84" t="s">
        <v>78</v>
      </c>
      <c r="BK239" s="86">
        <f>SUM(BK240:BK242)</f>
        <v>0</v>
      </c>
    </row>
    <row r="240" spans="2:65" s="1" customFormat="1" ht="51" customHeight="1">
      <c r="B240" s="88"/>
      <c r="C240" s="89" t="s">
        <v>193</v>
      </c>
      <c r="D240" s="151" t="s">
        <v>201</v>
      </c>
      <c r="E240" s="152"/>
      <c r="F240" s="152"/>
      <c r="G240" s="152"/>
      <c r="H240" s="152"/>
      <c r="I240" s="153"/>
      <c r="J240" s="90" t="s">
        <v>202</v>
      </c>
      <c r="K240" s="91">
        <v>18</v>
      </c>
      <c r="L240" s="104">
        <v>0</v>
      </c>
      <c r="M240" s="104"/>
      <c r="N240" s="104">
        <f>ROUND(L240*K240,3)</f>
        <v>0</v>
      </c>
      <c r="O240" s="104"/>
      <c r="P240" s="104"/>
      <c r="Q240" s="104"/>
      <c r="R240" s="92"/>
      <c r="T240" s="93" t="s">
        <v>1</v>
      </c>
      <c r="U240" s="27" t="s">
        <v>24</v>
      </c>
      <c r="V240" s="94">
        <v>1.06</v>
      </c>
      <c r="W240" s="94">
        <f>V240*K240</f>
        <v>19.080000000000002</v>
      </c>
      <c r="X240" s="94">
        <v>0</v>
      </c>
      <c r="Y240" s="94">
        <f>X240*K240</f>
        <v>0</v>
      </c>
      <c r="Z240" s="94">
        <v>0</v>
      </c>
      <c r="AA240" s="95">
        <f>Z240*K240</f>
        <v>0</v>
      </c>
      <c r="AR240" s="11" t="s">
        <v>203</v>
      </c>
      <c r="AT240" s="11" t="s">
        <v>79</v>
      </c>
      <c r="AU240" s="11" t="s">
        <v>39</v>
      </c>
      <c r="AY240" s="11" t="s">
        <v>78</v>
      </c>
      <c r="BE240" s="96">
        <f>IF(U240="základná",N240,0)</f>
        <v>0</v>
      </c>
      <c r="BF240" s="96">
        <f>IF(U240="znížená",N240,0)</f>
        <v>0</v>
      </c>
      <c r="BG240" s="96">
        <f>IF(U240="zákl. prenesená",N240,0)</f>
        <v>0</v>
      </c>
      <c r="BH240" s="96">
        <f>IF(U240="zníž. prenesená",N240,0)</f>
        <v>0</v>
      </c>
      <c r="BI240" s="96">
        <f>IF(U240="nulová",N240,0)</f>
        <v>0</v>
      </c>
      <c r="BJ240" s="11" t="s">
        <v>81</v>
      </c>
      <c r="BK240" s="97">
        <f>ROUND(L240*K240,3)</f>
        <v>0</v>
      </c>
      <c r="BL240" s="11" t="s">
        <v>203</v>
      </c>
      <c r="BM240" s="11" t="s">
        <v>371</v>
      </c>
    </row>
    <row r="241" spans="2:65" s="1" customFormat="1" ht="38.25" customHeight="1">
      <c r="B241" s="88"/>
      <c r="C241" s="89" t="s">
        <v>194</v>
      </c>
      <c r="D241" s="151" t="s">
        <v>204</v>
      </c>
      <c r="E241" s="152"/>
      <c r="F241" s="152"/>
      <c r="G241" s="152"/>
      <c r="H241" s="152"/>
      <c r="I241" s="153"/>
      <c r="J241" s="90" t="s">
        <v>108</v>
      </c>
      <c r="K241" s="91">
        <v>9</v>
      </c>
      <c r="L241" s="104">
        <v>0</v>
      </c>
      <c r="M241" s="104"/>
      <c r="N241" s="104">
        <f>ROUND(L241*K241,3)</f>
        <v>0</v>
      </c>
      <c r="O241" s="104"/>
      <c r="P241" s="104"/>
      <c r="Q241" s="104"/>
      <c r="R241" s="92"/>
      <c r="T241" s="93" t="s">
        <v>1</v>
      </c>
      <c r="U241" s="27" t="s">
        <v>24</v>
      </c>
      <c r="V241" s="94">
        <v>1.06</v>
      </c>
      <c r="W241" s="94">
        <f>V241*K241</f>
        <v>9.5400000000000009</v>
      </c>
      <c r="X241" s="94">
        <v>0</v>
      </c>
      <c r="Y241" s="94">
        <f>X241*K241</f>
        <v>0</v>
      </c>
      <c r="Z241" s="94">
        <v>0</v>
      </c>
      <c r="AA241" s="95">
        <f>Z241*K241</f>
        <v>0</v>
      </c>
      <c r="AR241" s="11" t="s">
        <v>203</v>
      </c>
      <c r="AT241" s="11" t="s">
        <v>79</v>
      </c>
      <c r="AU241" s="11" t="s">
        <v>39</v>
      </c>
      <c r="AY241" s="11" t="s">
        <v>78</v>
      </c>
      <c r="BE241" s="96">
        <f>IF(U241="základná",N241,0)</f>
        <v>0</v>
      </c>
      <c r="BF241" s="96">
        <f>IF(U241="znížená",N241,0)</f>
        <v>0</v>
      </c>
      <c r="BG241" s="96">
        <f>IF(U241="zákl. prenesená",N241,0)</f>
        <v>0</v>
      </c>
      <c r="BH241" s="96">
        <f>IF(U241="zníž. prenesená",N241,0)</f>
        <v>0</v>
      </c>
      <c r="BI241" s="96">
        <f>IF(U241="nulová",N241,0)</f>
        <v>0</v>
      </c>
      <c r="BJ241" s="11" t="s">
        <v>81</v>
      </c>
      <c r="BK241" s="97">
        <f>ROUND(L241*K241,3)</f>
        <v>0</v>
      </c>
      <c r="BL241" s="11" t="s">
        <v>203</v>
      </c>
      <c r="BM241" s="11" t="s">
        <v>372</v>
      </c>
    </row>
    <row r="242" spans="2:65" s="1" customFormat="1" ht="16.5" customHeight="1">
      <c r="B242" s="88"/>
      <c r="C242" s="89" t="s">
        <v>195</v>
      </c>
      <c r="D242" s="151" t="s">
        <v>205</v>
      </c>
      <c r="E242" s="152"/>
      <c r="F242" s="152"/>
      <c r="G242" s="152"/>
      <c r="H242" s="152"/>
      <c r="I242" s="153"/>
      <c r="J242" s="90" t="s">
        <v>108</v>
      </c>
      <c r="K242" s="91">
        <v>1</v>
      </c>
      <c r="L242" s="104">
        <v>0</v>
      </c>
      <c r="M242" s="104"/>
      <c r="N242" s="104">
        <f>ROUND(L242*K242,3)</f>
        <v>0</v>
      </c>
      <c r="O242" s="104"/>
      <c r="P242" s="104"/>
      <c r="Q242" s="104"/>
      <c r="R242" s="92"/>
      <c r="T242" s="93" t="s">
        <v>1</v>
      </c>
      <c r="U242" s="101" t="s">
        <v>24</v>
      </c>
      <c r="V242" s="102">
        <v>1.06</v>
      </c>
      <c r="W242" s="102">
        <f>V242*K242</f>
        <v>1.06</v>
      </c>
      <c r="X242" s="102">
        <v>0</v>
      </c>
      <c r="Y242" s="102">
        <f>X242*K242</f>
        <v>0</v>
      </c>
      <c r="Z242" s="102">
        <v>0</v>
      </c>
      <c r="AA242" s="103">
        <f>Z242*K242</f>
        <v>0</v>
      </c>
      <c r="AR242" s="11" t="s">
        <v>203</v>
      </c>
      <c r="AT242" s="11" t="s">
        <v>79</v>
      </c>
      <c r="AU242" s="11" t="s">
        <v>39</v>
      </c>
      <c r="AY242" s="11" t="s">
        <v>78</v>
      </c>
      <c r="BE242" s="96">
        <f>IF(U242="základná",N242,0)</f>
        <v>0</v>
      </c>
      <c r="BF242" s="96">
        <f>IF(U242="znížená",N242,0)</f>
        <v>0</v>
      </c>
      <c r="BG242" s="96">
        <f>IF(U242="zákl. prenesená",N242,0)</f>
        <v>0</v>
      </c>
      <c r="BH242" s="96">
        <f>IF(U242="zníž. prenesená",N242,0)</f>
        <v>0</v>
      </c>
      <c r="BI242" s="96">
        <f>IF(U242="nulová",N242,0)</f>
        <v>0</v>
      </c>
      <c r="BJ242" s="11" t="s">
        <v>81</v>
      </c>
      <c r="BK242" s="97">
        <f>ROUND(L242*K242,3)</f>
        <v>0</v>
      </c>
      <c r="BL242" s="11" t="s">
        <v>203</v>
      </c>
      <c r="BM242" s="11" t="s">
        <v>373</v>
      </c>
    </row>
    <row r="243" spans="2:65" s="1" customFormat="1" ht="6.95" customHeight="1">
      <c r="B243" s="37"/>
      <c r="C243" s="38"/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9"/>
    </row>
  </sheetData>
  <mergeCells count="402">
    <mergeCell ref="D210:I210"/>
    <mergeCell ref="D211:I211"/>
    <mergeCell ref="D212:I212"/>
    <mergeCell ref="D213:I213"/>
    <mergeCell ref="D214:I214"/>
    <mergeCell ref="D215:I215"/>
    <mergeCell ref="D216:I216"/>
    <mergeCell ref="D217:I217"/>
    <mergeCell ref="D218:I218"/>
    <mergeCell ref="D201:I201"/>
    <mergeCell ref="D202:I202"/>
    <mergeCell ref="D203:I203"/>
    <mergeCell ref="D204:I204"/>
    <mergeCell ref="D205:I205"/>
    <mergeCell ref="D206:I206"/>
    <mergeCell ref="D207:I207"/>
    <mergeCell ref="D208:I208"/>
    <mergeCell ref="D209:I209"/>
    <mergeCell ref="D190:I190"/>
    <mergeCell ref="D191:I191"/>
    <mergeCell ref="D192:I192"/>
    <mergeCell ref="D193:I193"/>
    <mergeCell ref="D194:I194"/>
    <mergeCell ref="D195:I195"/>
    <mergeCell ref="D196:I196"/>
    <mergeCell ref="D197:I197"/>
    <mergeCell ref="D198:I198"/>
    <mergeCell ref="D180:I180"/>
    <mergeCell ref="D182:I182"/>
    <mergeCell ref="D183:I183"/>
    <mergeCell ref="D184:I184"/>
    <mergeCell ref="D185:I185"/>
    <mergeCell ref="D186:I186"/>
    <mergeCell ref="D187:I187"/>
    <mergeCell ref="D188:I188"/>
    <mergeCell ref="D189:I189"/>
    <mergeCell ref="D170:I170"/>
    <mergeCell ref="D171:I171"/>
    <mergeCell ref="D172:I172"/>
    <mergeCell ref="D173:I173"/>
    <mergeCell ref="D174:I174"/>
    <mergeCell ref="D175:I175"/>
    <mergeCell ref="D176:I176"/>
    <mergeCell ref="D177:I177"/>
    <mergeCell ref="D178:I178"/>
    <mergeCell ref="D161:I161"/>
    <mergeCell ref="D162:I162"/>
    <mergeCell ref="D163:I163"/>
    <mergeCell ref="D164:I164"/>
    <mergeCell ref="D165:I165"/>
    <mergeCell ref="D166:I166"/>
    <mergeCell ref="D167:I167"/>
    <mergeCell ref="D168:I168"/>
    <mergeCell ref="D169:I169"/>
    <mergeCell ref="D152:I152"/>
    <mergeCell ref="D153:I153"/>
    <mergeCell ref="D154:I154"/>
    <mergeCell ref="D155:I155"/>
    <mergeCell ref="D156:I156"/>
    <mergeCell ref="D157:I157"/>
    <mergeCell ref="D158:I158"/>
    <mergeCell ref="D159:I159"/>
    <mergeCell ref="D160:I160"/>
    <mergeCell ref="D140:I140"/>
    <mergeCell ref="D141:I141"/>
    <mergeCell ref="D142:I142"/>
    <mergeCell ref="D143:I143"/>
    <mergeCell ref="D144:I144"/>
    <mergeCell ref="D145:I145"/>
    <mergeCell ref="D146:I146"/>
    <mergeCell ref="D147:I147"/>
    <mergeCell ref="D148:I148"/>
    <mergeCell ref="L217:M217"/>
    <mergeCell ref="L218:M218"/>
    <mergeCell ref="L220:M220"/>
    <mergeCell ref="L221:M221"/>
    <mergeCell ref="L222:M222"/>
    <mergeCell ref="D220:I220"/>
    <mergeCell ref="D221:I221"/>
    <mergeCell ref="D222:I222"/>
    <mergeCell ref="N210:Q210"/>
    <mergeCell ref="N211:Q211"/>
    <mergeCell ref="N212:Q212"/>
    <mergeCell ref="N213:Q213"/>
    <mergeCell ref="N214:Q214"/>
    <mergeCell ref="N215:Q215"/>
    <mergeCell ref="N216:Q216"/>
    <mergeCell ref="L206:M206"/>
    <mergeCell ref="L207:M207"/>
    <mergeCell ref="L208:M208"/>
    <mergeCell ref="L209:M209"/>
    <mergeCell ref="L210:M210"/>
    <mergeCell ref="L211:M211"/>
    <mergeCell ref="L212:M212"/>
    <mergeCell ref="L213:M213"/>
    <mergeCell ref="L214:M214"/>
    <mergeCell ref="L215:M215"/>
    <mergeCell ref="L216:M216"/>
    <mergeCell ref="N202:Q202"/>
    <mergeCell ref="N203:Q203"/>
    <mergeCell ref="N204:Q204"/>
    <mergeCell ref="N205:Q205"/>
    <mergeCell ref="N206:Q206"/>
    <mergeCell ref="N207:Q207"/>
    <mergeCell ref="N208:Q208"/>
    <mergeCell ref="N209:Q209"/>
    <mergeCell ref="L202:M202"/>
    <mergeCell ref="L203:M203"/>
    <mergeCell ref="L204:M204"/>
    <mergeCell ref="L205:M205"/>
    <mergeCell ref="N195:Q195"/>
    <mergeCell ref="N196:Q196"/>
    <mergeCell ref="N197:Q197"/>
    <mergeCell ref="N198:Q198"/>
    <mergeCell ref="N199:Q199"/>
    <mergeCell ref="N200:Q200"/>
    <mergeCell ref="N201:Q201"/>
    <mergeCell ref="L200:M200"/>
    <mergeCell ref="L201:M201"/>
    <mergeCell ref="L195:M195"/>
    <mergeCell ref="L196:M196"/>
    <mergeCell ref="L197:M197"/>
    <mergeCell ref="L198:M198"/>
    <mergeCell ref="L199:M199"/>
    <mergeCell ref="D199:I199"/>
    <mergeCell ref="D200:I200"/>
    <mergeCell ref="N187:Q187"/>
    <mergeCell ref="N188:Q188"/>
    <mergeCell ref="N189:Q189"/>
    <mergeCell ref="N190:Q190"/>
    <mergeCell ref="N191:Q191"/>
    <mergeCell ref="N192:Q192"/>
    <mergeCell ref="N193:Q193"/>
    <mergeCell ref="N194:Q194"/>
    <mergeCell ref="L187:M187"/>
    <mergeCell ref="L188:M188"/>
    <mergeCell ref="L189:M189"/>
    <mergeCell ref="L190:M190"/>
    <mergeCell ref="L191:M191"/>
    <mergeCell ref="L192:M192"/>
    <mergeCell ref="L193:M193"/>
    <mergeCell ref="L194:M194"/>
    <mergeCell ref="N179:Q179"/>
    <mergeCell ref="N180:Q180"/>
    <mergeCell ref="N182:Q182"/>
    <mergeCell ref="N183:Q183"/>
    <mergeCell ref="N184:Q184"/>
    <mergeCell ref="N185:Q185"/>
    <mergeCell ref="N186:Q186"/>
    <mergeCell ref="N181:Q181"/>
    <mergeCell ref="L185:M185"/>
    <mergeCell ref="L186:M186"/>
    <mergeCell ref="L179:M179"/>
    <mergeCell ref="L180:M180"/>
    <mergeCell ref="L182:M182"/>
    <mergeCell ref="L183:M183"/>
    <mergeCell ref="L184:M184"/>
    <mergeCell ref="N171:Q171"/>
    <mergeCell ref="N172:Q172"/>
    <mergeCell ref="N173:Q173"/>
    <mergeCell ref="N174:Q174"/>
    <mergeCell ref="N175:Q175"/>
    <mergeCell ref="N176:Q176"/>
    <mergeCell ref="N177:Q177"/>
    <mergeCell ref="N178:Q178"/>
    <mergeCell ref="L171:M171"/>
    <mergeCell ref="L172:M172"/>
    <mergeCell ref="L173:M173"/>
    <mergeCell ref="L174:M174"/>
    <mergeCell ref="L175:M175"/>
    <mergeCell ref="L176:M176"/>
    <mergeCell ref="L177:M177"/>
    <mergeCell ref="L178:M178"/>
    <mergeCell ref="D179:I179"/>
    <mergeCell ref="N164:Q164"/>
    <mergeCell ref="N165:Q165"/>
    <mergeCell ref="N166:Q166"/>
    <mergeCell ref="N167:Q167"/>
    <mergeCell ref="N168:Q168"/>
    <mergeCell ref="N169:Q169"/>
    <mergeCell ref="N170:Q170"/>
    <mergeCell ref="L169:M169"/>
    <mergeCell ref="L170:M170"/>
    <mergeCell ref="L164:M164"/>
    <mergeCell ref="L165:M165"/>
    <mergeCell ref="L166:M166"/>
    <mergeCell ref="L167:M167"/>
    <mergeCell ref="L168:M168"/>
    <mergeCell ref="N156:Q156"/>
    <mergeCell ref="N157:Q157"/>
    <mergeCell ref="N158:Q158"/>
    <mergeCell ref="N159:Q159"/>
    <mergeCell ref="N160:Q160"/>
    <mergeCell ref="N161:Q161"/>
    <mergeCell ref="N162:Q162"/>
    <mergeCell ref="N163:Q163"/>
    <mergeCell ref="L156:M156"/>
    <mergeCell ref="L157:M157"/>
    <mergeCell ref="L158:M158"/>
    <mergeCell ref="L159:M159"/>
    <mergeCell ref="L160:M160"/>
    <mergeCell ref="L161:M161"/>
    <mergeCell ref="L162:M162"/>
    <mergeCell ref="L163:M163"/>
    <mergeCell ref="N149:Q149"/>
    <mergeCell ref="N150:Q150"/>
    <mergeCell ref="N151:Q151"/>
    <mergeCell ref="N152:Q152"/>
    <mergeCell ref="N153:Q153"/>
    <mergeCell ref="N154:Q154"/>
    <mergeCell ref="N155:Q155"/>
    <mergeCell ref="L154:M154"/>
    <mergeCell ref="L155:M155"/>
    <mergeCell ref="L149:M149"/>
    <mergeCell ref="L150:M150"/>
    <mergeCell ref="L151:M151"/>
    <mergeCell ref="L152:M152"/>
    <mergeCell ref="L153:M153"/>
    <mergeCell ref="N141:Q141"/>
    <mergeCell ref="N144:Q144"/>
    <mergeCell ref="N142:Q142"/>
    <mergeCell ref="N143:Q143"/>
    <mergeCell ref="N145:Q145"/>
    <mergeCell ref="N146:Q146"/>
    <mergeCell ref="N147:Q147"/>
    <mergeCell ref="N148:Q148"/>
    <mergeCell ref="L141:M141"/>
    <mergeCell ref="L142:M142"/>
    <mergeCell ref="L143:M143"/>
    <mergeCell ref="L144:M144"/>
    <mergeCell ref="L145:M145"/>
    <mergeCell ref="L146:M146"/>
    <mergeCell ref="L147:M147"/>
    <mergeCell ref="L148:M148"/>
    <mergeCell ref="D149:I149"/>
    <mergeCell ref="D150:I150"/>
    <mergeCell ref="D151:I151"/>
    <mergeCell ref="D130:I130"/>
    <mergeCell ref="D131:I131"/>
    <mergeCell ref="D132:I132"/>
    <mergeCell ref="D133:I133"/>
    <mergeCell ref="D134:I134"/>
    <mergeCell ref="D135:I135"/>
    <mergeCell ref="D137:I137"/>
    <mergeCell ref="D138:I138"/>
    <mergeCell ref="D139:I139"/>
    <mergeCell ref="N140:Q140"/>
    <mergeCell ref="N127:Q127"/>
    <mergeCell ref="N128:Q128"/>
    <mergeCell ref="N136:Q136"/>
    <mergeCell ref="L129:M129"/>
    <mergeCell ref="L137:M137"/>
    <mergeCell ref="L130:M130"/>
    <mergeCell ref="L131:M131"/>
    <mergeCell ref="L132:M132"/>
    <mergeCell ref="L133:M133"/>
    <mergeCell ref="L134:M134"/>
    <mergeCell ref="L135:M135"/>
    <mergeCell ref="L138:M138"/>
    <mergeCell ref="L139:M139"/>
    <mergeCell ref="L140:M140"/>
    <mergeCell ref="N130:Q130"/>
    <mergeCell ref="N131:Q131"/>
    <mergeCell ref="N132:Q132"/>
    <mergeCell ref="N133:Q133"/>
    <mergeCell ref="N134:Q134"/>
    <mergeCell ref="N135:Q135"/>
    <mergeCell ref="N137:Q137"/>
    <mergeCell ref="N138:Q138"/>
    <mergeCell ref="N139:Q139"/>
    <mergeCell ref="L126:M126"/>
    <mergeCell ref="N126:Q126"/>
    <mergeCell ref="N121:Q121"/>
    <mergeCell ref="N122:Q122"/>
    <mergeCell ref="N123:Q123"/>
    <mergeCell ref="N125:Q125"/>
    <mergeCell ref="N129:Q129"/>
    <mergeCell ref="M115:P115"/>
    <mergeCell ref="M117:Q117"/>
    <mergeCell ref="M118:Q118"/>
    <mergeCell ref="L120:M120"/>
    <mergeCell ref="N120:Q120"/>
    <mergeCell ref="L124:M124"/>
    <mergeCell ref="N124:Q124"/>
    <mergeCell ref="D120:I120"/>
    <mergeCell ref="D129:I129"/>
    <mergeCell ref="D124:I124"/>
    <mergeCell ref="D126:I126"/>
    <mergeCell ref="N97:Q97"/>
    <mergeCell ref="N98:Q98"/>
    <mergeCell ref="N99:Q99"/>
    <mergeCell ref="N100:Q100"/>
    <mergeCell ref="N102:Q102"/>
    <mergeCell ref="L104:Q104"/>
    <mergeCell ref="C110:Q110"/>
    <mergeCell ref="F112:P112"/>
    <mergeCell ref="F113:P113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O17:P17"/>
    <mergeCell ref="O18:P18"/>
    <mergeCell ref="O20:P20"/>
    <mergeCell ref="O21:P21"/>
    <mergeCell ref="E24:L24"/>
    <mergeCell ref="H1:K1"/>
    <mergeCell ref="S2:AC2"/>
    <mergeCell ref="M27:P27"/>
    <mergeCell ref="M30:P30"/>
    <mergeCell ref="M28:P28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N217:Q217"/>
    <mergeCell ref="N218:Q218"/>
    <mergeCell ref="N220:Q220"/>
    <mergeCell ref="N221:Q221"/>
    <mergeCell ref="N222:Q222"/>
    <mergeCell ref="N223:Q223"/>
    <mergeCell ref="N224:Q224"/>
    <mergeCell ref="N225:Q225"/>
    <mergeCell ref="N226:Q226"/>
    <mergeCell ref="N219:Q219"/>
    <mergeCell ref="L223:M223"/>
    <mergeCell ref="L224:M224"/>
    <mergeCell ref="L225:M225"/>
    <mergeCell ref="L226:M226"/>
    <mergeCell ref="L228:M228"/>
    <mergeCell ref="L231:M231"/>
    <mergeCell ref="L232:M232"/>
    <mergeCell ref="L233:M233"/>
    <mergeCell ref="N237:Q237"/>
    <mergeCell ref="N236:Q236"/>
    <mergeCell ref="N233:Q233"/>
    <mergeCell ref="N231:Q231"/>
    <mergeCell ref="N232:Q232"/>
    <mergeCell ref="N230:Q230"/>
    <mergeCell ref="N228:Q228"/>
    <mergeCell ref="N227:Q227"/>
    <mergeCell ref="N229:Q229"/>
    <mergeCell ref="N238:Q238"/>
    <mergeCell ref="N240:Q240"/>
    <mergeCell ref="N241:Q241"/>
    <mergeCell ref="N242:Q242"/>
    <mergeCell ref="N239:Q239"/>
    <mergeCell ref="N235:Q235"/>
    <mergeCell ref="N234:Q234"/>
    <mergeCell ref="L242:M242"/>
    <mergeCell ref="L240:M240"/>
    <mergeCell ref="L241:M241"/>
    <mergeCell ref="D223:I223"/>
    <mergeCell ref="D224:I224"/>
    <mergeCell ref="D225:I225"/>
    <mergeCell ref="D226:I226"/>
    <mergeCell ref="D228:I228"/>
    <mergeCell ref="D231:I231"/>
    <mergeCell ref="D232:I232"/>
    <mergeCell ref="D233:I233"/>
    <mergeCell ref="D234:I234"/>
    <mergeCell ref="L234:M234"/>
    <mergeCell ref="L235:M235"/>
    <mergeCell ref="L236:M236"/>
    <mergeCell ref="L237:M237"/>
    <mergeCell ref="L238:M238"/>
    <mergeCell ref="D235:I235"/>
    <mergeCell ref="D236:I236"/>
    <mergeCell ref="D237:I237"/>
    <mergeCell ref="D238:I238"/>
    <mergeCell ref="D240:I240"/>
    <mergeCell ref="D241:I241"/>
    <mergeCell ref="D242:I242"/>
  </mergeCells>
  <hyperlinks>
    <hyperlink ref="F1:G1" location="C2" display="1) Krycí list rozpočtu"/>
    <hyperlink ref="H1:K1" location="C86" display="2) Rekapitulácia rozpočtu"/>
    <hyperlink ref="L1" location="C120" display="3) Rozpočet"/>
    <hyperlink ref="S1:T1" location="'Rekapitulácia stavby'!C2" display="Rekapitulácia stavby"/>
  </hyperlinks>
  <printOptions horizontalCentered="1"/>
  <pageMargins left="0.59055118110236227" right="0.59055118110236227" top="0.51181102362204722" bottom="0.47244094488188981" header="0" footer="0"/>
  <pageSetup paperSize="9" scale="92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01 - E1.5 - Plynoinšta...</vt:lpstr>
      <vt:lpstr>'SO 01 - E1.5 - Plynoinšta...'!Názvy_tisku</vt:lpstr>
      <vt:lpstr>'SO 01 - E1.5 - Plynoinšta...'!Oblast_tisku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Jókay</dc:creator>
  <cp:lastModifiedBy>Renáta Považská</cp:lastModifiedBy>
  <cp:lastPrinted>2018-12-15T16:21:38Z</cp:lastPrinted>
  <dcterms:created xsi:type="dcterms:W3CDTF">2018-12-13T14:15:49Z</dcterms:created>
  <dcterms:modified xsi:type="dcterms:W3CDTF">2019-11-11T12:33:27Z</dcterms:modified>
</cp:coreProperties>
</file>